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0" yWindow="100" windowWidth="18720" windowHeight="14740"/>
  </bookViews>
  <sheets>
    <sheet name="Sheet1" sheetId="1" r:id="rId1"/>
    <sheet name="Sheet2" sheetId="2" r:id="rId2"/>
    <sheet name="Sheet3" sheetId="3" r:id="rId3"/>
    <sheet name="Sheet4" sheetId="4" r:id="rId4"/>
    <sheet name="Sheet6" sheetId="6" r:id="rId5"/>
    <sheet name="Sheet5" sheetId="5" r:id="rId6"/>
  </sheets>
  <calcPr calcId="11421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0" i="2"/>
  <c r="G11"/>
  <c r="G8"/>
  <c r="G7"/>
  <c r="G6"/>
  <c r="G5"/>
  <c r="G4"/>
  <c r="G3"/>
  <c r="L8" i="3"/>
  <c r="L5"/>
  <c r="L3"/>
  <c r="L20"/>
  <c r="L10"/>
  <c r="L18"/>
  <c r="L17"/>
  <c r="L16"/>
  <c r="L15"/>
  <c r="L14"/>
  <c r="L13"/>
  <c r="L12"/>
  <c r="L4"/>
  <c r="L19"/>
  <c r="L9"/>
  <c r="L6"/>
  <c r="L11"/>
  <c r="G9" i="4"/>
  <c r="G8"/>
  <c r="G3"/>
  <c r="G4"/>
  <c r="G7"/>
  <c r="G6"/>
  <c r="L80" i="5"/>
  <c r="N80"/>
  <c r="N86"/>
  <c r="G43"/>
  <c r="I43"/>
  <c r="G45"/>
  <c r="I45"/>
  <c r="I49"/>
  <c r="L24"/>
  <c r="N24"/>
  <c r="N28"/>
  <c r="Q14"/>
  <c r="Q19"/>
  <c r="D86"/>
  <c r="R84"/>
  <c r="Q84"/>
  <c r="N84"/>
  <c r="L84"/>
  <c r="I84"/>
  <c r="G84"/>
  <c r="R83"/>
  <c r="Q83"/>
  <c r="N83"/>
  <c r="L83"/>
  <c r="I83"/>
  <c r="G83"/>
  <c r="Q82"/>
  <c r="L82"/>
  <c r="N82"/>
  <c r="G82"/>
  <c r="I82"/>
  <c r="Q81"/>
  <c r="L81"/>
  <c r="N81"/>
  <c r="G81"/>
  <c r="I81"/>
  <c r="Q80"/>
  <c r="G80"/>
  <c r="I80"/>
  <c r="R80"/>
  <c r="Q86"/>
  <c r="L79"/>
  <c r="I86"/>
  <c r="G79"/>
  <c r="D75"/>
  <c r="R73"/>
  <c r="Q73"/>
  <c r="N73"/>
  <c r="L73"/>
  <c r="I73"/>
  <c r="G73"/>
  <c r="L72"/>
  <c r="G72"/>
  <c r="R72"/>
  <c r="Q71"/>
  <c r="L71"/>
  <c r="N71"/>
  <c r="G71"/>
  <c r="I71"/>
  <c r="Q70"/>
  <c r="Q75"/>
  <c r="L70"/>
  <c r="N70"/>
  <c r="N75"/>
  <c r="G70"/>
  <c r="I70"/>
  <c r="D67"/>
  <c r="R65"/>
  <c r="Q65"/>
  <c r="N65"/>
  <c r="L65"/>
  <c r="I65"/>
  <c r="G65"/>
  <c r="Q64"/>
  <c r="L64"/>
  <c r="N64"/>
  <c r="G64"/>
  <c r="I64"/>
  <c r="R64"/>
  <c r="Q63"/>
  <c r="Q67"/>
  <c r="L63"/>
  <c r="N63"/>
  <c r="N67"/>
  <c r="G63"/>
  <c r="I63"/>
  <c r="I67"/>
  <c r="R67"/>
  <c r="D60"/>
  <c r="R58"/>
  <c r="Q58"/>
  <c r="N58"/>
  <c r="L58"/>
  <c r="I58"/>
  <c r="G58"/>
  <c r="R57"/>
  <c r="Q57"/>
  <c r="N57"/>
  <c r="L57"/>
  <c r="I57"/>
  <c r="G57"/>
  <c r="Q56"/>
  <c r="L56"/>
  <c r="N56"/>
  <c r="G56"/>
  <c r="I56"/>
  <c r="Q55"/>
  <c r="L55"/>
  <c r="N55"/>
  <c r="G55"/>
  <c r="I55"/>
  <c r="R55"/>
  <c r="Q54"/>
  <c r="L54"/>
  <c r="N54"/>
  <c r="G54"/>
  <c r="I54"/>
  <c r="Q53"/>
  <c r="L53"/>
  <c r="N53"/>
  <c r="G53"/>
  <c r="I53"/>
  <c r="Q52"/>
  <c r="Q60"/>
  <c r="L52"/>
  <c r="N52"/>
  <c r="N60"/>
  <c r="G52"/>
  <c r="I52"/>
  <c r="D49"/>
  <c r="R47"/>
  <c r="Q47"/>
  <c r="N47"/>
  <c r="L47"/>
  <c r="I47"/>
  <c r="G47"/>
  <c r="Q46"/>
  <c r="L46"/>
  <c r="N46"/>
  <c r="G46"/>
  <c r="I46"/>
  <c r="Q45"/>
  <c r="L45"/>
  <c r="N45"/>
  <c r="R45"/>
  <c r="Q44"/>
  <c r="L44"/>
  <c r="G44"/>
  <c r="Q43"/>
  <c r="L43"/>
  <c r="N43"/>
  <c r="Q42"/>
  <c r="Q49"/>
  <c r="L42"/>
  <c r="N42"/>
  <c r="N49"/>
  <c r="G42"/>
  <c r="I42"/>
  <c r="R42"/>
  <c r="D39"/>
  <c r="R37"/>
  <c r="Q37"/>
  <c r="N37"/>
  <c r="L37"/>
  <c r="I37"/>
  <c r="G37"/>
  <c r="R36"/>
  <c r="Q36"/>
  <c r="N36"/>
  <c r="L36"/>
  <c r="I36"/>
  <c r="G36"/>
  <c r="Q35"/>
  <c r="L35"/>
  <c r="N35"/>
  <c r="G35"/>
  <c r="I35"/>
  <c r="Q34"/>
  <c r="L34"/>
  <c r="N34"/>
  <c r="G34"/>
  <c r="I34"/>
  <c r="R34"/>
  <c r="Q33"/>
  <c r="L33"/>
  <c r="N33"/>
  <c r="G33"/>
  <c r="I33"/>
  <c r="Q32"/>
  <c r="Q39"/>
  <c r="L32"/>
  <c r="N32"/>
  <c r="N39"/>
  <c r="G32"/>
  <c r="I32"/>
  <c r="Q31"/>
  <c r="L31"/>
  <c r="N31"/>
  <c r="G31"/>
  <c r="I31"/>
  <c r="D28"/>
  <c r="R26"/>
  <c r="Q26"/>
  <c r="N26"/>
  <c r="L26"/>
  <c r="I26"/>
  <c r="G26"/>
  <c r="R25"/>
  <c r="Q25"/>
  <c r="N25"/>
  <c r="L25"/>
  <c r="I25"/>
  <c r="G25"/>
  <c r="Q24"/>
  <c r="G24"/>
  <c r="I24"/>
  <c r="Q23"/>
  <c r="L23"/>
  <c r="G23"/>
  <c r="Q22"/>
  <c r="Q28"/>
  <c r="L22"/>
  <c r="G22"/>
  <c r="R22"/>
  <c r="D19"/>
  <c r="R17"/>
  <c r="Q17"/>
  <c r="N17"/>
  <c r="L17"/>
  <c r="I17"/>
  <c r="G17"/>
  <c r="L16"/>
  <c r="G16"/>
  <c r="Q15"/>
  <c r="L15"/>
  <c r="N15"/>
  <c r="G15"/>
  <c r="I15"/>
  <c r="R15"/>
  <c r="L14"/>
  <c r="N14"/>
  <c r="N19"/>
  <c r="G14"/>
  <c r="I14"/>
  <c r="D11"/>
  <c r="R9"/>
  <c r="Q9"/>
  <c r="N9"/>
  <c r="L9"/>
  <c r="I9"/>
  <c r="G9"/>
  <c r="R8"/>
  <c r="Q8"/>
  <c r="N8"/>
  <c r="L8"/>
  <c r="I8"/>
  <c r="G8"/>
  <c r="Q7"/>
  <c r="L7"/>
  <c r="N7"/>
  <c r="G7"/>
  <c r="I7"/>
  <c r="Q6"/>
  <c r="Q11"/>
  <c r="L6"/>
  <c r="N6"/>
  <c r="N11"/>
  <c r="G6"/>
  <c r="I6"/>
  <c r="R6"/>
  <c r="Q5"/>
  <c r="L5"/>
  <c r="N5"/>
  <c r="G5"/>
  <c r="I5"/>
  <c r="R5"/>
  <c r="Q4"/>
  <c r="L4"/>
  <c r="N4"/>
  <c r="G4"/>
  <c r="I4"/>
  <c r="I11"/>
  <c r="R11"/>
  <c r="I19"/>
  <c r="R19"/>
  <c r="R14"/>
  <c r="R7"/>
  <c r="R16"/>
  <c r="R24"/>
  <c r="R31"/>
  <c r="R33"/>
  <c r="R35"/>
  <c r="R49"/>
  <c r="R44"/>
  <c r="R46"/>
  <c r="R52"/>
  <c r="R54"/>
  <c r="R56"/>
  <c r="R71"/>
  <c r="R86"/>
  <c r="R81"/>
  <c r="R28"/>
  <c r="R23"/>
  <c r="I39"/>
  <c r="R39"/>
  <c r="R32"/>
  <c r="I60"/>
  <c r="R60"/>
  <c r="R53"/>
  <c r="I75"/>
  <c r="R75"/>
  <c r="R70"/>
  <c r="R82"/>
  <c r="R4"/>
  <c r="R43"/>
  <c r="R63"/>
  <c r="R79"/>
  <c r="G59" i="6"/>
  <c r="I59"/>
  <c r="G60"/>
  <c r="I60"/>
  <c r="I64"/>
  <c r="L59"/>
  <c r="N59"/>
  <c r="L60"/>
  <c r="N60"/>
  <c r="N64"/>
  <c r="Q59"/>
  <c r="Q60"/>
  <c r="Q64"/>
  <c r="R64"/>
  <c r="G50"/>
  <c r="I50"/>
  <c r="G51"/>
  <c r="I51"/>
  <c r="I56"/>
  <c r="L50"/>
  <c r="N50"/>
  <c r="L52"/>
  <c r="N52"/>
  <c r="N56"/>
  <c r="Q50"/>
  <c r="Q52"/>
  <c r="Q56"/>
  <c r="R56"/>
  <c r="I47"/>
  <c r="N47"/>
  <c r="Q47"/>
  <c r="R47"/>
  <c r="G33"/>
  <c r="I33"/>
  <c r="I39"/>
  <c r="L33"/>
  <c r="N33"/>
  <c r="L34"/>
  <c r="N34"/>
  <c r="N39"/>
  <c r="Q34"/>
  <c r="Q39"/>
  <c r="R39"/>
  <c r="G26"/>
  <c r="I26"/>
  <c r="I30"/>
  <c r="L26"/>
  <c r="N26"/>
  <c r="N30"/>
  <c r="Q24"/>
  <c r="Q26"/>
  <c r="Q30"/>
  <c r="R30"/>
  <c r="G14"/>
  <c r="I14"/>
  <c r="G16"/>
  <c r="I16"/>
  <c r="I20"/>
  <c r="L14"/>
  <c r="N14"/>
  <c r="L15"/>
  <c r="N15"/>
  <c r="N20"/>
  <c r="Q14"/>
  <c r="Q16"/>
  <c r="Q20"/>
  <c r="R20"/>
  <c r="I11"/>
  <c r="N11"/>
  <c r="Q11"/>
  <c r="R11"/>
  <c r="L35"/>
  <c r="N35"/>
  <c r="R35"/>
  <c r="D30"/>
  <c r="D64"/>
  <c r="R60"/>
  <c r="D56"/>
  <c r="G52"/>
  <c r="I52"/>
  <c r="R52"/>
  <c r="Q51"/>
  <c r="L51"/>
  <c r="N51"/>
  <c r="R51"/>
  <c r="D47"/>
  <c r="R45"/>
  <c r="Q45"/>
  <c r="N45"/>
  <c r="L45"/>
  <c r="I45"/>
  <c r="G45"/>
  <c r="Q42"/>
  <c r="L42"/>
  <c r="N42"/>
  <c r="G42"/>
  <c r="I42"/>
  <c r="D39"/>
  <c r="G35"/>
  <c r="G34"/>
  <c r="I34"/>
  <c r="R34"/>
  <c r="Q33"/>
  <c r="R28"/>
  <c r="Q28"/>
  <c r="N28"/>
  <c r="L28"/>
  <c r="I28"/>
  <c r="G28"/>
  <c r="R27"/>
  <c r="Q27"/>
  <c r="N27"/>
  <c r="L27"/>
  <c r="I27"/>
  <c r="G27"/>
  <c r="L25"/>
  <c r="G25"/>
  <c r="L24"/>
  <c r="N24"/>
  <c r="G24"/>
  <c r="I24"/>
  <c r="R24"/>
  <c r="Q23"/>
  <c r="L23"/>
  <c r="N23"/>
  <c r="G23"/>
  <c r="I23"/>
  <c r="D20"/>
  <c r="L16"/>
  <c r="N16"/>
  <c r="Q15"/>
  <c r="G15"/>
  <c r="I15"/>
  <c r="R15"/>
  <c r="D11"/>
  <c r="R9"/>
  <c r="Q9"/>
  <c r="N9"/>
  <c r="L9"/>
  <c r="I9"/>
  <c r="G9"/>
  <c r="Q7"/>
  <c r="L7"/>
  <c r="N7"/>
  <c r="G7"/>
  <c r="I7"/>
  <c r="Q6"/>
  <c r="L6"/>
  <c r="N6"/>
  <c r="G6"/>
  <c r="I6"/>
  <c r="R6"/>
  <c r="R25"/>
  <c r="R59"/>
  <c r="R16"/>
  <c r="R23"/>
  <c r="R42"/>
  <c r="R7"/>
  <c r="R26"/>
  <c r="R14"/>
  <c r="R33"/>
  <c r="R50"/>
</calcChain>
</file>

<file path=xl/sharedStrings.xml><?xml version="1.0" encoding="utf-8"?>
<sst xmlns="http://schemas.openxmlformats.org/spreadsheetml/2006/main" count="466" uniqueCount="134">
  <si>
    <t>JUDGE B</t>
  </si>
  <si>
    <t>SUM FOR DRESSAGE</t>
  </si>
  <si>
    <t>HUNTER TRIALS</t>
  </si>
  <si>
    <t>HUNTER SEAT</t>
  </si>
  <si>
    <t>CENTENARY COLLEGE</t>
  </si>
  <si>
    <t>Coaches:</t>
  </si>
  <si>
    <t>Tara Clausen and Michael Dowling</t>
  </si>
  <si>
    <t xml:space="preserve">Activate </t>
  </si>
  <si>
    <t>x</t>
  </si>
  <si>
    <t xml:space="preserve">Marissa Cohen </t>
  </si>
  <si>
    <t>Kelsey Bernini *</t>
  </si>
  <si>
    <t>Daniela Roy</t>
  </si>
  <si>
    <t>Remin Ozbay *</t>
  </si>
  <si>
    <t>GOUCHER COLLEGE</t>
  </si>
  <si>
    <t>Patte Zumbrun and Jennifer Bunty</t>
  </si>
  <si>
    <t>Taylor Marcus *</t>
  </si>
  <si>
    <t>SAVANNAH COLLEGE OF ART &amp; DESIGN</t>
  </si>
  <si>
    <t>Ashley Kelley</t>
  </si>
  <si>
    <t>Henrietta Armstrong</t>
  </si>
  <si>
    <t>Kels Bonham *</t>
  </si>
  <si>
    <t>ST. ANDREWS PRESBYTERIAN COLLEGE</t>
  </si>
  <si>
    <t>Lindsey Crowther and Ashley Duda</t>
  </si>
  <si>
    <t>Robert Jacobs *</t>
  </si>
  <si>
    <t>SWEET BRIAR COLLEGE</t>
  </si>
  <si>
    <t>Shelby French</t>
  </si>
  <si>
    <t>Halley Stryker and Mendy Ford</t>
  </si>
  <si>
    <t>Prairie StipeMaas *</t>
  </si>
  <si>
    <t>Sarah Crowley *</t>
  </si>
  <si>
    <t>The University of the South</t>
  </si>
  <si>
    <t>Mimi Wroten</t>
  </si>
  <si>
    <t>VIRGINIA INTERMONT COLLEGE</t>
  </si>
  <si>
    <t>Sue Glover</t>
  </si>
  <si>
    <t>Laura Hannink *</t>
  </si>
  <si>
    <t xml:space="preserve"> </t>
  </si>
  <si>
    <t>National</t>
  </si>
  <si>
    <t>Patte Zumbrun and Jen Bunty</t>
  </si>
  <si>
    <t>Carrie Dahmer</t>
  </si>
  <si>
    <t>Ashley Kelly</t>
  </si>
  <si>
    <t>Megan Taylor</t>
  </si>
  <si>
    <t>Novice</t>
  </si>
  <si>
    <t>Novice Individual Results</t>
  </si>
  <si>
    <t>SCHOOL</t>
  </si>
  <si>
    <t>RIDER #</t>
  </si>
  <si>
    <t>RIDERS</t>
  </si>
  <si>
    <t>WRITTEN SCORE</t>
  </si>
  <si>
    <t>DRESSAGE SPORTIF</t>
  </si>
  <si>
    <t>(40%)</t>
  </si>
  <si>
    <t>Hunter Trial</t>
  </si>
  <si>
    <t>(30%)</t>
  </si>
  <si>
    <t>Hunter Seat</t>
  </si>
  <si>
    <t>TOTAL SCORE</t>
  </si>
  <si>
    <t>SCAD</t>
  </si>
  <si>
    <t>SBC</t>
  </si>
  <si>
    <t>Goucher</t>
  </si>
  <si>
    <t>Karli Postel *</t>
  </si>
  <si>
    <t>Paul Frederick *</t>
  </si>
  <si>
    <t>Centenary</t>
  </si>
  <si>
    <t>Audrey Hanlon *</t>
  </si>
  <si>
    <t>Katherine Hansen *</t>
  </si>
  <si>
    <t>Jordan Shelburne *</t>
  </si>
  <si>
    <t>Audrey Hayden</t>
  </si>
  <si>
    <t>Kimberly Graves *</t>
  </si>
  <si>
    <t>Marissa Cohen</t>
  </si>
  <si>
    <t>Keslsey Bernini *</t>
  </si>
  <si>
    <t>Katie Haley *</t>
  </si>
  <si>
    <t>Samantha Whitley *</t>
  </si>
  <si>
    <t>FIU</t>
  </si>
  <si>
    <t>Amanda Vecchio *</t>
  </si>
  <si>
    <t>Remin Oxbay *</t>
  </si>
  <si>
    <t>Maria Gonzalez *</t>
  </si>
  <si>
    <t>Amory Brandt *</t>
  </si>
  <si>
    <t>Taylor marcus *</t>
  </si>
  <si>
    <t>Henrietta Armstong</t>
  </si>
  <si>
    <t>Kels Bonham</t>
  </si>
  <si>
    <t>Caroline Ingalls *</t>
  </si>
  <si>
    <t>Lydia Todd</t>
  </si>
  <si>
    <t>SAPC</t>
  </si>
  <si>
    <t>Robert Jacobs</t>
  </si>
  <si>
    <t>Audrey Bolte</t>
  </si>
  <si>
    <t>Olivia Smith *</t>
  </si>
  <si>
    <t>Elizabeth Hansbrough *</t>
  </si>
  <si>
    <t>UGA</t>
  </si>
  <si>
    <t>Sarah Hibler</t>
  </si>
  <si>
    <t>Lauren Perhala</t>
  </si>
  <si>
    <t>Alexandra Davidson *</t>
  </si>
  <si>
    <t>Prairie StipMaas *</t>
  </si>
  <si>
    <t>Sara Crowley *</t>
  </si>
  <si>
    <t>Caroline Willis *</t>
  </si>
  <si>
    <t>Chandler Sowden *</t>
  </si>
  <si>
    <t>Allan Palmer *</t>
  </si>
  <si>
    <t>Laura Hannik *</t>
  </si>
  <si>
    <t>Danielle Clark</t>
  </si>
  <si>
    <t>VIC</t>
  </si>
  <si>
    <t>Sewanee</t>
  </si>
  <si>
    <t>National Individual Results</t>
  </si>
  <si>
    <t>National Team Results</t>
  </si>
  <si>
    <t>Hunter Trial 30%</t>
  </si>
  <si>
    <t>DRESSAGE SPORTIF 40%</t>
  </si>
  <si>
    <t>Hunter Seat 30%</t>
  </si>
  <si>
    <t>Centenary College</t>
  </si>
  <si>
    <t>Florida International University</t>
  </si>
  <si>
    <t>Goucher College</t>
  </si>
  <si>
    <t>Savannah College of Art and Design</t>
  </si>
  <si>
    <t>St. Andrews Presbyterian College</t>
  </si>
  <si>
    <t>Sweet Briar College</t>
  </si>
  <si>
    <t>University of Georgia</t>
  </si>
  <si>
    <t>University of the South</t>
  </si>
  <si>
    <t>Virginia Intermont College</t>
  </si>
  <si>
    <t>Midway</t>
  </si>
  <si>
    <t>Addie Jabin</t>
  </si>
  <si>
    <t>Charlotte Kellogg</t>
  </si>
  <si>
    <t>Allison Born *</t>
  </si>
  <si>
    <t>Kalena Richards *</t>
  </si>
  <si>
    <t>Erin Born *</t>
  </si>
  <si>
    <t>Annie Patterson</t>
  </si>
  <si>
    <t>Taylor Brown *</t>
  </si>
  <si>
    <t>Erin Hickey *</t>
  </si>
  <si>
    <t>Hayley Bolton *</t>
  </si>
  <si>
    <t>Ali McGraw *</t>
  </si>
  <si>
    <t>Jennifer Callahan *</t>
  </si>
  <si>
    <t>Lillibet Motion *</t>
  </si>
  <si>
    <t>Bailey Cone *</t>
  </si>
  <si>
    <t xml:space="preserve">Mary-Ashley marable * </t>
  </si>
  <si>
    <t>Team Members (*)</t>
  </si>
  <si>
    <t>Team Total (x)</t>
  </si>
  <si>
    <t>Alexandra Fullerton *</t>
  </si>
  <si>
    <t>Laura Elizabeth Tyler</t>
  </si>
  <si>
    <t>Linnea Carver *</t>
  </si>
  <si>
    <t>Caroline Minchew *</t>
  </si>
  <si>
    <t>Mary Ashley Marable *</t>
  </si>
  <si>
    <t>Novice Team Results</t>
  </si>
  <si>
    <t>Midway College</t>
  </si>
  <si>
    <t>SUM FOR TEAM SCORE</t>
  </si>
  <si>
    <t>JUDGE A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</si>
</sst>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[Red]\(0.000\)"/>
  </numFmts>
  <fonts count="9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164" fontId="2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2" fontId="0" fillId="0" borderId="0" xfId="0" applyNumberFormat="1"/>
    <xf numFmtId="2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165" fontId="3" fillId="0" borderId="0" xfId="0" applyNumberFormat="1" applyFont="1" applyAlignment="1" applyProtection="1">
      <alignment horizontal="center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49" fontId="3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65" fontId="4" fillId="0" borderId="0" xfId="0" applyNumberFormat="1" applyFont="1" applyAlignment="1" applyProtection="1">
      <alignment horizontal="center" wrapText="1"/>
      <protection locked="0"/>
    </xf>
    <xf numFmtId="164" fontId="4" fillId="0" borderId="0" xfId="0" applyNumberFormat="1" applyFont="1" applyAlignment="1" applyProtection="1">
      <alignment horizontal="center" wrapText="1"/>
      <protection locked="0"/>
    </xf>
    <xf numFmtId="49" fontId="4" fillId="0" borderId="0" xfId="0" applyNumberFormat="1" applyFont="1" applyAlignment="1" applyProtection="1">
      <alignment horizontal="center" wrapText="1"/>
      <protection locked="0"/>
    </xf>
    <xf numFmtId="165" fontId="5" fillId="0" borderId="1" xfId="0" applyNumberFormat="1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2" fontId="3" fillId="0" borderId="0" xfId="0" applyNumberFormat="1" applyFont="1" applyAlignment="1" applyProtection="1">
      <alignment horizontal="center" wrapText="1"/>
      <protection locked="0"/>
    </xf>
    <xf numFmtId="2" fontId="3" fillId="0" borderId="0" xfId="0" applyNumberFormat="1" applyFont="1" applyAlignment="1" applyProtection="1">
      <alignment horizontal="center" wrapText="1"/>
    </xf>
    <xf numFmtId="164" fontId="3" fillId="0" borderId="0" xfId="0" applyNumberFormat="1" applyFont="1" applyAlignment="1" applyProtection="1">
      <alignment horizontal="center" wrapText="1"/>
    </xf>
    <xf numFmtId="165" fontId="3" fillId="0" borderId="0" xfId="0" applyNumberFormat="1" applyFont="1" applyBorder="1" applyAlignment="1" applyProtection="1">
      <alignment horizontal="center" wrapText="1"/>
      <protection locked="0"/>
    </xf>
    <xf numFmtId="2" fontId="3" fillId="0" borderId="0" xfId="0" applyNumberFormat="1" applyFont="1" applyBorder="1" applyAlignment="1" applyProtection="1">
      <alignment horizontal="center" wrapText="1"/>
      <protection locked="0"/>
    </xf>
    <xf numFmtId="2" fontId="3" fillId="0" borderId="0" xfId="0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</xf>
    <xf numFmtId="165" fontId="3" fillId="0" borderId="2" xfId="0" applyNumberFormat="1" applyFont="1" applyBorder="1" applyAlignment="1" applyProtection="1">
      <alignment horizontal="center" wrapText="1"/>
    </xf>
    <xf numFmtId="2" fontId="3" fillId="0" borderId="2" xfId="0" applyNumberFormat="1" applyFont="1" applyBorder="1" applyAlignment="1" applyProtection="1">
      <alignment horizontal="center" wrapText="1"/>
      <protection locked="0"/>
    </xf>
    <xf numFmtId="164" fontId="3" fillId="0" borderId="2" xfId="1" applyNumberFormat="1" applyFont="1" applyBorder="1" applyAlignment="1" applyProtection="1">
      <alignment horizontal="center" wrapText="1"/>
    </xf>
    <xf numFmtId="164" fontId="3" fillId="0" borderId="2" xfId="0" applyNumberFormat="1" applyFont="1" applyBorder="1" applyAlignment="1" applyProtection="1">
      <alignment horizontal="center" wrapText="1"/>
      <protection locked="0"/>
    </xf>
    <xf numFmtId="164" fontId="3" fillId="0" borderId="2" xfId="0" applyNumberFormat="1" applyFont="1" applyBorder="1" applyAlignment="1" applyProtection="1">
      <alignment horizontal="center" wrapText="1"/>
    </xf>
    <xf numFmtId="2" fontId="3" fillId="0" borderId="2" xfId="0" applyNumberFormat="1" applyFont="1" applyBorder="1" applyAlignment="1" applyProtection="1">
      <alignment horizontal="center" wrapText="1"/>
    </xf>
    <xf numFmtId="165" fontId="3" fillId="0" borderId="0" xfId="0" applyNumberFormat="1" applyFont="1" applyBorder="1" applyAlignment="1" applyProtection="1">
      <alignment horizontal="center" wrapText="1"/>
    </xf>
    <xf numFmtId="164" fontId="3" fillId="0" borderId="0" xfId="1" applyNumberFormat="1" applyFont="1" applyBorder="1" applyAlignment="1" applyProtection="1">
      <alignment horizontal="center" wrapText="1"/>
    </xf>
    <xf numFmtId="164" fontId="3" fillId="0" borderId="0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</xf>
    <xf numFmtId="165" fontId="3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 wrapText="1"/>
      <protection locked="0"/>
    </xf>
    <xf numFmtId="164" fontId="1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165" fontId="2" fillId="0" borderId="0" xfId="0" applyNumberFormat="1" applyFont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  <xf numFmtId="165" fontId="7" fillId="0" borderId="1" xfId="0" applyNumberFormat="1" applyFont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Protection="1">
      <protection locked="0"/>
    </xf>
    <xf numFmtId="2" fontId="1" fillId="0" borderId="0" xfId="0" applyNumberFormat="1" applyFont="1" applyAlignment="1" applyProtection="1">
      <alignment horizontal="center" wrapText="1"/>
    </xf>
    <xf numFmtId="164" fontId="1" fillId="0" borderId="0" xfId="0" applyNumberFormat="1" applyFont="1" applyAlignment="1" applyProtection="1">
      <alignment horizontal="center" wrapText="1"/>
    </xf>
    <xf numFmtId="165" fontId="1" fillId="0" borderId="2" xfId="0" applyNumberFormat="1" applyFont="1" applyBorder="1" applyAlignment="1" applyProtection="1">
      <alignment horizontal="center" wrapText="1"/>
    </xf>
    <xf numFmtId="2" fontId="1" fillId="0" borderId="2" xfId="0" applyNumberFormat="1" applyFont="1" applyBorder="1" applyAlignment="1" applyProtection="1">
      <alignment horizontal="center" wrapText="1"/>
      <protection locked="0"/>
    </xf>
    <xf numFmtId="164" fontId="1" fillId="0" borderId="2" xfId="1" applyNumberFormat="1" applyFont="1" applyBorder="1" applyAlignment="1" applyProtection="1">
      <alignment horizontal="center" wrapText="1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64" fontId="1" fillId="0" borderId="2" xfId="0" applyNumberFormat="1" applyFont="1" applyBorder="1" applyAlignment="1" applyProtection="1">
      <alignment horizontal="center" wrapText="1"/>
    </xf>
    <xf numFmtId="2" fontId="1" fillId="0" borderId="2" xfId="0" applyNumberFormat="1" applyFont="1" applyBorder="1" applyAlignment="1" applyProtection="1">
      <alignment horizontal="center" wrapText="1"/>
    </xf>
    <xf numFmtId="165" fontId="1" fillId="0" borderId="0" xfId="0" applyNumberFormat="1" applyFont="1" applyBorder="1" applyAlignment="1" applyProtection="1">
      <alignment horizontal="center" wrapText="1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164" fontId="1" fillId="0" borderId="0" xfId="1" applyNumberFormat="1" applyFont="1" applyBorder="1" applyAlignment="1" applyProtection="1">
      <alignment horizontal="center" wrapText="1"/>
    </xf>
    <xf numFmtId="164" fontId="1" fillId="0" borderId="0" xfId="0" applyNumberFormat="1" applyFont="1" applyBorder="1" applyAlignment="1" applyProtection="1">
      <alignment horizontal="center" wrapText="1"/>
      <protection locked="0"/>
    </xf>
    <xf numFmtId="164" fontId="1" fillId="0" borderId="0" xfId="0" applyNumberFormat="1" applyFont="1" applyBorder="1" applyAlignment="1" applyProtection="1">
      <alignment horizontal="center" wrapText="1"/>
    </xf>
    <xf numFmtId="2" fontId="1" fillId="0" borderId="0" xfId="0" applyNumberFormat="1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left"/>
      <protection locked="0"/>
    </xf>
    <xf numFmtId="165" fontId="1" fillId="0" borderId="0" xfId="0" applyNumberFormat="1" applyFont="1" applyBorder="1" applyAlignment="1" applyProtection="1">
      <alignment horizontal="center" wrapText="1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 applyProtection="1"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righ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right" wrapText="1"/>
      <protection locked="0"/>
    </xf>
  </cellXfs>
  <cellStyles count="2">
    <cellStyle name="Normal" xfId="0" builtinId="0"/>
    <cellStyle name="Normal_Scoring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1"/>
  <sheetViews>
    <sheetView tabSelected="1" view="pageLayout" topLeftCell="C1" workbookViewId="0">
      <selection activeCell="O32" sqref="O32"/>
    </sheetView>
  </sheetViews>
  <sheetFormatPr baseColWidth="10" defaultColWidth="8.83203125" defaultRowHeight="14"/>
  <cols>
    <col min="4" max="4" width="18.1640625" customWidth="1"/>
    <col min="11" max="11" width="6.6640625" customWidth="1"/>
  </cols>
  <sheetData>
    <row r="1" spans="1:13">
      <c r="A1" t="s">
        <v>94</v>
      </c>
    </row>
    <row r="2" spans="1:13" ht="23">
      <c r="B2" s="2" t="s">
        <v>41</v>
      </c>
      <c r="C2" s="5" t="s">
        <v>42</v>
      </c>
      <c r="D2" s="5" t="s">
        <v>43</v>
      </c>
      <c r="E2" s="6" t="s">
        <v>44</v>
      </c>
      <c r="F2" s="5" t="s">
        <v>45</v>
      </c>
      <c r="G2" s="6" t="s">
        <v>46</v>
      </c>
      <c r="H2" s="5" t="s">
        <v>47</v>
      </c>
      <c r="I2" s="6" t="s">
        <v>48</v>
      </c>
      <c r="J2" s="5" t="s">
        <v>49</v>
      </c>
      <c r="K2" s="6" t="s">
        <v>48</v>
      </c>
      <c r="L2" s="6" t="s">
        <v>50</v>
      </c>
    </row>
    <row r="3" spans="1:13">
      <c r="A3" s="4"/>
      <c r="B3" s="8" t="s">
        <v>51</v>
      </c>
      <c r="C3" s="1">
        <v>117</v>
      </c>
      <c r="D3" s="1" t="s">
        <v>73</v>
      </c>
      <c r="E3" s="3">
        <v>93</v>
      </c>
      <c r="F3" s="3">
        <v>215.5</v>
      </c>
      <c r="G3" s="3">
        <v>34.479999999999997</v>
      </c>
      <c r="H3" s="3">
        <v>88</v>
      </c>
      <c r="I3" s="3">
        <v>26.4</v>
      </c>
      <c r="J3" s="3">
        <v>81</v>
      </c>
      <c r="K3" s="3">
        <v>24.3</v>
      </c>
      <c r="L3" s="3">
        <v>85.18</v>
      </c>
      <c r="M3" s="2"/>
    </row>
    <row r="4" spans="1:13">
      <c r="A4" s="4"/>
      <c r="B4" s="2" t="s">
        <v>51</v>
      </c>
      <c r="C4" s="1">
        <v>118</v>
      </c>
      <c r="D4" s="1" t="s">
        <v>72</v>
      </c>
      <c r="E4" s="3">
        <v>89</v>
      </c>
      <c r="F4" s="3">
        <v>224.5</v>
      </c>
      <c r="G4" s="3">
        <v>35.92</v>
      </c>
      <c r="H4" s="3">
        <v>84.5</v>
      </c>
      <c r="I4" s="3">
        <v>25.35</v>
      </c>
      <c r="J4" s="3">
        <v>76</v>
      </c>
      <c r="K4" s="3">
        <v>22.8</v>
      </c>
      <c r="L4" s="3">
        <v>84.07</v>
      </c>
      <c r="M4" s="8"/>
    </row>
    <row r="5" spans="1:13">
      <c r="A5" s="7"/>
      <c r="B5" s="8" t="s">
        <v>56</v>
      </c>
      <c r="C5" s="1">
        <v>103</v>
      </c>
      <c r="D5" s="1" t="s">
        <v>64</v>
      </c>
      <c r="E5" s="3">
        <v>91</v>
      </c>
      <c r="F5" s="3">
        <v>225.5</v>
      </c>
      <c r="G5" s="3">
        <v>36.08</v>
      </c>
      <c r="H5" s="3">
        <v>72</v>
      </c>
      <c r="I5" s="3">
        <v>21.6</v>
      </c>
      <c r="J5" s="3">
        <v>87.5</v>
      </c>
      <c r="K5" s="3">
        <v>26.25</v>
      </c>
      <c r="L5" s="3">
        <v>83.93</v>
      </c>
      <c r="M5" s="2"/>
    </row>
    <row r="6" spans="1:13">
      <c r="A6" s="4"/>
      <c r="B6" s="8" t="s">
        <v>52</v>
      </c>
      <c r="C6" s="1">
        <v>137</v>
      </c>
      <c r="D6" s="1" t="s">
        <v>79</v>
      </c>
      <c r="E6" s="3">
        <v>91</v>
      </c>
      <c r="F6" s="3">
        <v>209</v>
      </c>
      <c r="G6" s="3">
        <v>33.44</v>
      </c>
      <c r="H6" s="3">
        <v>84</v>
      </c>
      <c r="I6" s="3">
        <v>25.2</v>
      </c>
      <c r="J6" s="3">
        <v>84</v>
      </c>
      <c r="K6" s="3">
        <v>25.2</v>
      </c>
      <c r="L6" s="3">
        <v>83.84</v>
      </c>
      <c r="M6" s="2"/>
    </row>
    <row r="7" spans="1:13">
      <c r="A7" s="4"/>
      <c r="B7" s="2" t="s">
        <v>53</v>
      </c>
      <c r="C7" s="1">
        <v>108</v>
      </c>
      <c r="D7" s="1" t="s">
        <v>54</v>
      </c>
      <c r="E7" s="3">
        <v>89</v>
      </c>
      <c r="F7" s="3">
        <v>193</v>
      </c>
      <c r="G7" s="3">
        <v>30.88</v>
      </c>
      <c r="H7" s="3">
        <v>84.25</v>
      </c>
      <c r="I7" s="3">
        <v>25.274999999999999</v>
      </c>
      <c r="J7" s="3">
        <v>89</v>
      </c>
      <c r="K7" s="3">
        <v>26.7</v>
      </c>
      <c r="L7" s="3">
        <v>82.86</v>
      </c>
      <c r="M7" s="8"/>
    </row>
    <row r="8" spans="1:13">
      <c r="A8" s="7"/>
      <c r="B8" s="2" t="s">
        <v>51</v>
      </c>
      <c r="C8" s="1">
        <v>121</v>
      </c>
      <c r="D8" s="1" t="s">
        <v>74</v>
      </c>
      <c r="E8" s="3">
        <v>87</v>
      </c>
      <c r="F8" s="3">
        <v>189.5</v>
      </c>
      <c r="G8" s="3">
        <v>30.32</v>
      </c>
      <c r="H8" s="3">
        <v>82.5</v>
      </c>
      <c r="I8" s="3">
        <v>24.75</v>
      </c>
      <c r="J8" s="3">
        <v>87</v>
      </c>
      <c r="K8" s="3">
        <v>26.1</v>
      </c>
      <c r="L8" s="3">
        <v>81.17</v>
      </c>
      <c r="M8" s="2"/>
    </row>
    <row r="9" spans="1:13">
      <c r="A9" s="4"/>
      <c r="B9" s="2" t="s">
        <v>92</v>
      </c>
      <c r="C9" s="1">
        <v>152</v>
      </c>
      <c r="D9" s="1" t="s">
        <v>90</v>
      </c>
      <c r="E9" s="3">
        <v>97.2</v>
      </c>
      <c r="F9" s="3">
        <v>182.5</v>
      </c>
      <c r="G9" s="3">
        <v>30</v>
      </c>
      <c r="H9" s="3">
        <v>79.75</v>
      </c>
      <c r="I9" s="3">
        <v>24.524999999999999</v>
      </c>
      <c r="J9" s="3">
        <v>86.5</v>
      </c>
      <c r="K9" s="3">
        <v>26.55</v>
      </c>
      <c r="L9" s="3">
        <v>81.08</v>
      </c>
      <c r="M9" s="2"/>
    </row>
    <row r="10" spans="1:13">
      <c r="A10" s="7"/>
      <c r="B10" s="8" t="s">
        <v>52</v>
      </c>
      <c r="C10" s="1">
        <v>136</v>
      </c>
      <c r="D10" s="1" t="s">
        <v>83</v>
      </c>
      <c r="E10" s="3">
        <v>94.1</v>
      </c>
      <c r="F10" s="3">
        <v>193.5</v>
      </c>
      <c r="G10" s="3">
        <v>30.96</v>
      </c>
      <c r="H10" s="3">
        <v>81</v>
      </c>
      <c r="I10" s="3">
        <v>24.3</v>
      </c>
      <c r="J10" s="3">
        <v>80</v>
      </c>
      <c r="K10" s="3">
        <v>24</v>
      </c>
      <c r="L10" s="3">
        <v>79.260000000000005</v>
      </c>
      <c r="M10" s="8"/>
    </row>
    <row r="11" spans="1:13">
      <c r="A11" s="7"/>
      <c r="B11" s="2" t="s">
        <v>92</v>
      </c>
      <c r="C11" s="1">
        <v>153</v>
      </c>
      <c r="D11" s="1" t="s">
        <v>59</v>
      </c>
      <c r="E11" s="3">
        <v>90</v>
      </c>
      <c r="F11" s="3">
        <v>187.5</v>
      </c>
      <c r="G11" s="3">
        <v>30</v>
      </c>
      <c r="H11" s="3">
        <v>80.5</v>
      </c>
      <c r="I11" s="3">
        <v>24.15</v>
      </c>
      <c r="J11" s="3">
        <v>83.5</v>
      </c>
      <c r="K11" s="3">
        <v>25</v>
      </c>
      <c r="L11" s="3">
        <v>79.2</v>
      </c>
      <c r="M11" s="8"/>
    </row>
    <row r="12" spans="1:13">
      <c r="B12" s="2" t="s">
        <v>56</v>
      </c>
      <c r="C12" s="1">
        <v>101</v>
      </c>
      <c r="D12" s="1" t="s">
        <v>63</v>
      </c>
      <c r="E12" s="3">
        <v>85</v>
      </c>
      <c r="F12" s="3">
        <v>200.5</v>
      </c>
      <c r="G12" s="3">
        <v>32.08</v>
      </c>
      <c r="H12" s="3">
        <v>69</v>
      </c>
      <c r="I12" s="3">
        <v>20.7</v>
      </c>
      <c r="J12" s="3">
        <v>85</v>
      </c>
      <c r="K12" s="3">
        <v>25.5</v>
      </c>
      <c r="L12" s="3">
        <v>78.28</v>
      </c>
    </row>
    <row r="13" spans="1:13">
      <c r="B13" s="2" t="s">
        <v>76</v>
      </c>
      <c r="C13" s="1">
        <v>129</v>
      </c>
      <c r="D13" s="1" t="s">
        <v>61</v>
      </c>
      <c r="E13" s="3">
        <v>82</v>
      </c>
      <c r="F13" s="3">
        <v>165</v>
      </c>
      <c r="G13" s="3">
        <v>26.4</v>
      </c>
      <c r="H13" s="3">
        <v>84</v>
      </c>
      <c r="I13" s="3">
        <v>25.2</v>
      </c>
      <c r="J13" s="3">
        <v>86</v>
      </c>
      <c r="K13" s="3">
        <v>25.8</v>
      </c>
      <c r="L13" s="3">
        <v>77.400000000000006</v>
      </c>
    </row>
    <row r="14" spans="1:13">
      <c r="A14" s="7"/>
      <c r="B14" s="2" t="s">
        <v>92</v>
      </c>
      <c r="C14" s="1">
        <v>151</v>
      </c>
      <c r="D14" s="1" t="s">
        <v>57</v>
      </c>
      <c r="E14" s="3">
        <v>88</v>
      </c>
      <c r="F14" s="3">
        <v>180</v>
      </c>
      <c r="G14" s="3">
        <v>28.8</v>
      </c>
      <c r="H14" s="3">
        <v>78.5</v>
      </c>
      <c r="I14" s="3">
        <v>23.55</v>
      </c>
      <c r="J14" s="3">
        <v>82</v>
      </c>
      <c r="K14" s="3">
        <v>24.6</v>
      </c>
      <c r="L14" s="3">
        <v>76.95</v>
      </c>
      <c r="M14" s="8"/>
    </row>
    <row r="15" spans="1:13">
      <c r="B15" s="2" t="s">
        <v>93</v>
      </c>
      <c r="C15" s="1">
        <v>145</v>
      </c>
      <c r="D15" s="1" t="s">
        <v>87</v>
      </c>
      <c r="E15" s="3">
        <v>77</v>
      </c>
      <c r="F15" s="3">
        <v>172.5</v>
      </c>
      <c r="G15" s="3">
        <v>27.6</v>
      </c>
      <c r="H15" s="3">
        <v>78.5</v>
      </c>
      <c r="I15" s="3">
        <v>23.55</v>
      </c>
      <c r="J15" s="3">
        <v>85.5</v>
      </c>
      <c r="K15" s="3">
        <v>25.65</v>
      </c>
      <c r="L15" s="3">
        <v>76.8</v>
      </c>
    </row>
    <row r="16" spans="1:13">
      <c r="B16" s="8" t="s">
        <v>53</v>
      </c>
      <c r="C16" s="1">
        <v>109</v>
      </c>
      <c r="D16" s="1" t="s">
        <v>70</v>
      </c>
      <c r="E16" s="3">
        <v>98</v>
      </c>
      <c r="F16" s="3">
        <v>163.5</v>
      </c>
      <c r="G16" s="3">
        <v>26.96</v>
      </c>
      <c r="H16" s="3">
        <v>75</v>
      </c>
      <c r="I16" s="3">
        <v>23.1</v>
      </c>
      <c r="J16" s="3">
        <v>84.5</v>
      </c>
      <c r="K16" s="3">
        <v>25.95</v>
      </c>
      <c r="L16" s="3">
        <v>76.010000000000005</v>
      </c>
    </row>
    <row r="17" spans="1:13">
      <c r="A17" s="7"/>
      <c r="B17" s="2" t="s">
        <v>56</v>
      </c>
      <c r="C17" s="1">
        <v>102</v>
      </c>
      <c r="D17" s="1" t="s">
        <v>65</v>
      </c>
      <c r="E17" s="3">
        <v>94</v>
      </c>
      <c r="F17" s="3">
        <v>201</v>
      </c>
      <c r="G17" s="3">
        <v>32.159999999999997</v>
      </c>
      <c r="H17" s="3">
        <v>65.25</v>
      </c>
      <c r="I17" s="3">
        <v>19.574999999999999</v>
      </c>
      <c r="J17" s="3">
        <v>78</v>
      </c>
      <c r="K17" s="3">
        <v>23.4</v>
      </c>
      <c r="L17" s="3">
        <v>75.14</v>
      </c>
    </row>
    <row r="18" spans="1:13">
      <c r="B18" s="2" t="s">
        <v>92</v>
      </c>
      <c r="C18" s="1">
        <v>150</v>
      </c>
      <c r="D18" s="1" t="s">
        <v>91</v>
      </c>
      <c r="E18" s="3">
        <v>84</v>
      </c>
      <c r="F18" s="3">
        <v>193</v>
      </c>
      <c r="G18" s="3">
        <v>30.88</v>
      </c>
      <c r="H18" s="3">
        <v>69</v>
      </c>
      <c r="I18" s="3">
        <v>20.7</v>
      </c>
      <c r="J18" s="3">
        <v>75</v>
      </c>
      <c r="K18" s="3">
        <v>22.5</v>
      </c>
      <c r="L18" s="3">
        <v>74.08</v>
      </c>
    </row>
    <row r="19" spans="1:13">
      <c r="B19" s="2" t="s">
        <v>52</v>
      </c>
      <c r="C19" s="1">
        <v>135</v>
      </c>
      <c r="D19" s="1" t="s">
        <v>82</v>
      </c>
      <c r="E19" s="3">
        <v>89</v>
      </c>
      <c r="F19" s="3">
        <v>173</v>
      </c>
      <c r="G19" s="3">
        <v>27.68</v>
      </c>
      <c r="H19" s="3">
        <v>79</v>
      </c>
      <c r="I19" s="3">
        <v>23.7</v>
      </c>
      <c r="J19" s="3">
        <v>74</v>
      </c>
      <c r="K19" s="3">
        <v>22.2</v>
      </c>
      <c r="L19" s="3">
        <v>73.58</v>
      </c>
    </row>
    <row r="20" spans="1:13">
      <c r="B20" s="2" t="s">
        <v>53</v>
      </c>
      <c r="C20" s="1">
        <v>107</v>
      </c>
      <c r="D20" s="1" t="s">
        <v>71</v>
      </c>
      <c r="E20" s="3">
        <v>97</v>
      </c>
      <c r="F20" s="3">
        <v>172</v>
      </c>
      <c r="G20" s="3">
        <v>28.32</v>
      </c>
      <c r="H20" s="3">
        <v>72.5</v>
      </c>
      <c r="I20" s="3">
        <v>22.35</v>
      </c>
      <c r="J20" s="3">
        <v>73</v>
      </c>
      <c r="K20" s="3">
        <v>22.5</v>
      </c>
      <c r="L20" s="3">
        <v>73.17</v>
      </c>
    </row>
    <row r="21" spans="1:13">
      <c r="A21" s="7"/>
      <c r="B21" s="2" t="s">
        <v>76</v>
      </c>
      <c r="C21" s="1">
        <v>130</v>
      </c>
      <c r="D21" s="1" t="s">
        <v>77</v>
      </c>
      <c r="E21" s="3">
        <v>93.1</v>
      </c>
      <c r="F21" s="3">
        <v>185.5</v>
      </c>
      <c r="G21" s="3">
        <v>29.68</v>
      </c>
      <c r="H21" s="3">
        <v>63</v>
      </c>
      <c r="I21" s="3">
        <v>18.899999999999999</v>
      </c>
      <c r="J21" s="3">
        <v>79.5</v>
      </c>
      <c r="K21" s="3">
        <v>23.85</v>
      </c>
      <c r="L21" s="3">
        <v>72.430000000000007</v>
      </c>
      <c r="M21" s="8"/>
    </row>
    <row r="22" spans="1:13">
      <c r="A22" s="7"/>
      <c r="B22" s="2" t="s">
        <v>93</v>
      </c>
      <c r="C22" s="1">
        <v>146</v>
      </c>
      <c r="D22" s="1" t="s">
        <v>89</v>
      </c>
      <c r="E22" s="3">
        <v>66</v>
      </c>
      <c r="F22" s="3">
        <v>168</v>
      </c>
      <c r="G22" s="3">
        <v>26.08</v>
      </c>
      <c r="H22" s="3">
        <v>78.75</v>
      </c>
      <c r="I22" s="3">
        <v>22.35</v>
      </c>
      <c r="J22" s="3">
        <v>73</v>
      </c>
      <c r="K22" s="3">
        <v>22.5</v>
      </c>
      <c r="L22" s="3">
        <v>71.61</v>
      </c>
      <c r="M22" s="8"/>
    </row>
    <row r="23" spans="1:13">
      <c r="B23" s="8" t="s">
        <v>51</v>
      </c>
      <c r="C23" s="1">
        <v>120</v>
      </c>
      <c r="D23" s="1" t="s">
        <v>55</v>
      </c>
      <c r="E23" s="3">
        <v>89</v>
      </c>
      <c r="F23" s="3">
        <v>215.5</v>
      </c>
      <c r="G23" s="3">
        <v>34.32</v>
      </c>
      <c r="H23" s="3">
        <v>50</v>
      </c>
      <c r="I23" s="3">
        <v>15</v>
      </c>
      <c r="J23" s="3">
        <v>72</v>
      </c>
      <c r="K23" s="3">
        <v>21.6</v>
      </c>
      <c r="L23" s="3">
        <v>70.92</v>
      </c>
    </row>
    <row r="24" spans="1:13">
      <c r="B24" s="8" t="s">
        <v>93</v>
      </c>
      <c r="C24" s="1">
        <v>144</v>
      </c>
      <c r="D24" s="1" t="s">
        <v>88</v>
      </c>
      <c r="E24" s="3">
        <v>75</v>
      </c>
      <c r="F24" s="3">
        <v>141</v>
      </c>
      <c r="G24" s="3">
        <v>22.56</v>
      </c>
      <c r="H24" s="3">
        <v>75.5</v>
      </c>
      <c r="I24" s="3">
        <v>22.65</v>
      </c>
      <c r="J24" s="3">
        <v>83</v>
      </c>
      <c r="K24" s="3">
        <v>24.9</v>
      </c>
      <c r="L24" s="3">
        <v>70.11</v>
      </c>
    </row>
    <row r="25" spans="1:13">
      <c r="A25" s="7"/>
      <c r="B25" s="2" t="s">
        <v>52</v>
      </c>
      <c r="C25" s="1">
        <v>138</v>
      </c>
      <c r="D25" s="1" t="s">
        <v>80</v>
      </c>
      <c r="E25" s="3">
        <v>92.1</v>
      </c>
      <c r="F25" s="3">
        <v>161.5</v>
      </c>
      <c r="G25" s="3">
        <v>25.84</v>
      </c>
      <c r="H25" s="3">
        <v>79.25</v>
      </c>
      <c r="I25" s="3">
        <v>23.774999999999999</v>
      </c>
      <c r="J25" s="3">
        <v>68</v>
      </c>
      <c r="K25" s="3">
        <v>20.399999999999999</v>
      </c>
      <c r="L25" s="3">
        <v>70.02</v>
      </c>
    </row>
    <row r="26" spans="1:13">
      <c r="B26" s="2" t="s">
        <v>52</v>
      </c>
      <c r="C26" s="1">
        <v>139</v>
      </c>
      <c r="D26" s="1" t="s">
        <v>84</v>
      </c>
      <c r="E26" s="3">
        <v>82</v>
      </c>
      <c r="F26" s="3">
        <v>187</v>
      </c>
      <c r="G26" s="3">
        <v>29.2</v>
      </c>
      <c r="H26" s="3">
        <v>74.5</v>
      </c>
      <c r="I26" s="3">
        <v>22.35</v>
      </c>
      <c r="J26" s="3">
        <v>55</v>
      </c>
      <c r="K26" s="3">
        <v>16.5</v>
      </c>
      <c r="L26" s="3">
        <v>68.77</v>
      </c>
      <c r="M26" s="8"/>
    </row>
    <row r="27" spans="1:13">
      <c r="B27" s="2" t="s">
        <v>56</v>
      </c>
      <c r="C27" s="1">
        <v>100</v>
      </c>
      <c r="D27" s="1" t="s">
        <v>62</v>
      </c>
      <c r="E27" s="3">
        <v>92</v>
      </c>
      <c r="F27" s="3">
        <v>215.5</v>
      </c>
      <c r="G27" s="3">
        <v>34.479999999999997</v>
      </c>
      <c r="H27" s="3">
        <v>32.5</v>
      </c>
      <c r="I27" s="3">
        <v>9.75</v>
      </c>
      <c r="J27" s="3">
        <v>79</v>
      </c>
      <c r="K27" s="3">
        <v>23.7</v>
      </c>
      <c r="L27" s="3">
        <v>67.930000000000007</v>
      </c>
    </row>
    <row r="28" spans="1:13">
      <c r="B28" s="2" t="s">
        <v>76</v>
      </c>
      <c r="C28" s="1">
        <v>128</v>
      </c>
      <c r="D28" s="1" t="s">
        <v>78</v>
      </c>
      <c r="E28" s="3">
        <v>88</v>
      </c>
      <c r="F28" s="3">
        <v>172.5</v>
      </c>
      <c r="G28" s="3">
        <v>27.6</v>
      </c>
      <c r="H28" s="3">
        <v>66.5</v>
      </c>
      <c r="I28" s="3">
        <v>19.95</v>
      </c>
      <c r="J28" s="3">
        <v>67</v>
      </c>
      <c r="K28" s="3">
        <v>20.100000000000001</v>
      </c>
      <c r="L28" s="3">
        <v>67.650000000000006</v>
      </c>
      <c r="M28" s="8"/>
    </row>
    <row r="29" spans="1:13">
      <c r="B29" s="2" t="s">
        <v>76</v>
      </c>
      <c r="C29" s="1">
        <v>131</v>
      </c>
      <c r="D29" s="1" t="s">
        <v>58</v>
      </c>
      <c r="E29" s="3">
        <v>88</v>
      </c>
      <c r="F29" s="3">
        <v>177.5</v>
      </c>
      <c r="G29" s="3">
        <v>28.4</v>
      </c>
      <c r="H29" s="3">
        <v>55</v>
      </c>
      <c r="I29" s="3">
        <v>16.5</v>
      </c>
      <c r="J29" s="3">
        <v>75.5</v>
      </c>
      <c r="K29" s="3">
        <v>22.65</v>
      </c>
      <c r="L29" s="3">
        <v>67.55</v>
      </c>
    </row>
    <row r="30" spans="1:13">
      <c r="B30" s="2" t="s">
        <v>51</v>
      </c>
      <c r="C30" s="1">
        <v>119</v>
      </c>
      <c r="D30" s="1" t="s">
        <v>75</v>
      </c>
      <c r="E30" s="3">
        <v>90</v>
      </c>
      <c r="F30" s="3">
        <v>189</v>
      </c>
      <c r="G30" s="3">
        <v>30.24</v>
      </c>
      <c r="H30" s="3">
        <v>33.5</v>
      </c>
      <c r="I30" s="3">
        <v>10.050000000000001</v>
      </c>
      <c r="J30" s="3">
        <v>88</v>
      </c>
      <c r="K30" s="3">
        <v>26.4</v>
      </c>
      <c r="L30" s="3">
        <v>66.69</v>
      </c>
    </row>
    <row r="31" spans="1:13">
      <c r="B31" s="2" t="s">
        <v>66</v>
      </c>
      <c r="C31" s="1">
        <v>106</v>
      </c>
      <c r="D31" s="1" t="s">
        <v>69</v>
      </c>
      <c r="E31" s="3">
        <v>66</v>
      </c>
      <c r="F31" s="3">
        <v>160</v>
      </c>
      <c r="G31" s="3">
        <v>24.8</v>
      </c>
      <c r="H31" s="3">
        <v>67.25</v>
      </c>
      <c r="I31" s="3">
        <v>19.579999999999998</v>
      </c>
      <c r="J31" s="3">
        <v>71.5</v>
      </c>
      <c r="K31" s="3">
        <v>20.85</v>
      </c>
      <c r="L31" s="3">
        <v>65.23</v>
      </c>
    </row>
    <row r="32" spans="1:13">
      <c r="B32" s="2" t="s">
        <v>66</v>
      </c>
      <c r="C32" s="1">
        <v>105</v>
      </c>
      <c r="D32" s="1" t="s">
        <v>67</v>
      </c>
      <c r="E32" s="3">
        <v>81</v>
      </c>
      <c r="F32" s="3">
        <v>135.5</v>
      </c>
      <c r="G32" s="3">
        <v>21.68</v>
      </c>
      <c r="H32" s="3">
        <v>68.25</v>
      </c>
      <c r="I32" s="3">
        <v>20.475000000000001</v>
      </c>
      <c r="J32" s="3">
        <v>71</v>
      </c>
      <c r="K32" s="3">
        <v>21.3</v>
      </c>
      <c r="L32" s="3">
        <v>63.46</v>
      </c>
    </row>
    <row r="33" spans="1:12">
      <c r="A33" s="7"/>
      <c r="B33" s="2" t="s">
        <v>81</v>
      </c>
      <c r="C33" s="1">
        <v>140</v>
      </c>
      <c r="D33" s="1" t="s">
        <v>85</v>
      </c>
      <c r="E33" s="3">
        <v>80</v>
      </c>
      <c r="F33" s="3">
        <v>141</v>
      </c>
      <c r="G33" s="3">
        <v>22.56</v>
      </c>
      <c r="H33" s="3">
        <v>59.5</v>
      </c>
      <c r="I33" s="3">
        <v>17.850000000000001</v>
      </c>
      <c r="J33" s="3">
        <v>65</v>
      </c>
      <c r="K33" s="3">
        <v>19.5</v>
      </c>
      <c r="L33" s="3">
        <v>59.91</v>
      </c>
    </row>
    <row r="34" spans="1:12">
      <c r="B34" s="2" t="s">
        <v>81</v>
      </c>
      <c r="C34" s="1">
        <v>141</v>
      </c>
      <c r="D34" s="1" t="s">
        <v>86</v>
      </c>
      <c r="E34" s="3">
        <v>80</v>
      </c>
      <c r="F34" s="3">
        <v>112</v>
      </c>
      <c r="G34" s="3">
        <v>17.920000000000002</v>
      </c>
      <c r="H34" s="3">
        <v>68</v>
      </c>
      <c r="I34" s="3">
        <v>20.399999999999999</v>
      </c>
      <c r="J34" s="3">
        <v>70</v>
      </c>
      <c r="K34" s="3">
        <v>21</v>
      </c>
      <c r="L34" s="3">
        <v>59.32</v>
      </c>
    </row>
    <row r="35" spans="1:12">
      <c r="B35" s="2" t="s">
        <v>66</v>
      </c>
      <c r="C35" s="1">
        <v>104</v>
      </c>
      <c r="D35" s="1" t="s">
        <v>68</v>
      </c>
      <c r="E35" s="3">
        <v>78</v>
      </c>
      <c r="F35" s="3">
        <v>118</v>
      </c>
      <c r="G35" s="3">
        <v>18.88</v>
      </c>
      <c r="H35" s="3">
        <v>56.5</v>
      </c>
      <c r="I35" s="3">
        <v>16.95</v>
      </c>
      <c r="J35" s="3">
        <v>69</v>
      </c>
      <c r="K35" s="3">
        <v>20.7</v>
      </c>
      <c r="L35" s="3">
        <v>56.53</v>
      </c>
    </row>
    <row r="36" spans="1:12">
      <c r="B36" s="2" t="s">
        <v>76</v>
      </c>
      <c r="C36" s="1">
        <v>127</v>
      </c>
      <c r="D36" s="1" t="s">
        <v>60</v>
      </c>
      <c r="E36" s="3">
        <v>97.1</v>
      </c>
      <c r="F36" s="3">
        <v>146</v>
      </c>
      <c r="G36" s="3">
        <v>24.16</v>
      </c>
      <c r="H36" s="3">
        <v>0</v>
      </c>
      <c r="I36" s="3">
        <v>0.61</v>
      </c>
      <c r="J36" s="3">
        <v>50</v>
      </c>
      <c r="K36" s="3">
        <v>15.6</v>
      </c>
      <c r="L36" s="3">
        <v>40.36</v>
      </c>
    </row>
    <row r="37" spans="1:12">
      <c r="B37" s="2"/>
      <c r="C37" s="1"/>
      <c r="D37" s="1"/>
      <c r="E37" s="3"/>
      <c r="F37" s="3"/>
      <c r="G37" s="3"/>
      <c r="H37" s="3"/>
      <c r="I37" s="3"/>
      <c r="J37" s="3"/>
      <c r="K37" s="3"/>
      <c r="L37" s="3"/>
    </row>
    <row r="38" spans="1:12">
      <c r="B38" s="8"/>
      <c r="C38" s="1"/>
      <c r="D38" s="1"/>
      <c r="E38" s="3"/>
      <c r="F38" s="3"/>
      <c r="G38" s="3"/>
      <c r="H38" s="3"/>
      <c r="I38" s="3"/>
      <c r="J38" s="3"/>
      <c r="K38" s="3"/>
      <c r="L38" s="3"/>
    </row>
    <row r="39" spans="1:12">
      <c r="B39" s="8"/>
      <c r="C39" s="1"/>
      <c r="D39" s="1"/>
      <c r="E39" s="3"/>
      <c r="F39" s="3"/>
      <c r="G39" s="3"/>
      <c r="H39" s="3"/>
      <c r="I39" s="3"/>
      <c r="J39" s="3"/>
      <c r="K39" s="3"/>
      <c r="L39" s="3"/>
    </row>
    <row r="40" spans="1:12">
      <c r="B40" s="2"/>
      <c r="C40" s="1"/>
      <c r="D40" s="1"/>
      <c r="E40" s="3"/>
      <c r="F40" s="3"/>
      <c r="G40" s="3"/>
      <c r="H40" s="3"/>
      <c r="I40" s="3"/>
      <c r="J40" s="3"/>
      <c r="K40" s="3"/>
      <c r="L40" s="3"/>
    </row>
    <row r="41" spans="1:12">
      <c r="C41" s="1"/>
      <c r="D41" s="1"/>
      <c r="E41" s="3"/>
      <c r="F41" s="3"/>
      <c r="G41" s="3"/>
      <c r="H41" s="3"/>
      <c r="I41" s="3"/>
      <c r="J41" s="3"/>
      <c r="K41" s="3"/>
      <c r="L41" s="3"/>
    </row>
  </sheetData>
  <sheetCalcPr fullCalcOnLoad="1"/>
  <phoneticPr fontId="8" type="noConversion"/>
  <pageMargins left="0.7" right="0.7" top="0.75" bottom="0.75" header="0.3" footer="0.3"/>
  <pageSetup orientation="landscape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1"/>
  <sheetViews>
    <sheetView view="pageLayout" workbookViewId="0">
      <selection activeCell="H10" sqref="H10"/>
    </sheetView>
  </sheetViews>
  <sheetFormatPr baseColWidth="10" defaultColWidth="8.83203125" defaultRowHeight="14"/>
  <cols>
    <col min="2" max="2" width="32" customWidth="1"/>
    <col min="3" max="7" width="8.83203125" style="9"/>
  </cols>
  <sheetData>
    <row r="1" spans="1:7">
      <c r="A1" t="s">
        <v>95</v>
      </c>
    </row>
    <row r="2" spans="1:7" ht="23">
      <c r="B2" s="11" t="s">
        <v>41</v>
      </c>
      <c r="C2" s="10" t="s">
        <v>44</v>
      </c>
      <c r="D2" s="10" t="s">
        <v>97</v>
      </c>
      <c r="E2" s="10" t="s">
        <v>96</v>
      </c>
      <c r="F2" s="10" t="s">
        <v>98</v>
      </c>
      <c r="G2" s="10" t="s">
        <v>50</v>
      </c>
    </row>
    <row r="3" spans="1:7">
      <c r="B3" t="s">
        <v>102</v>
      </c>
      <c r="C3" s="9">
        <v>182</v>
      </c>
      <c r="D3" s="9">
        <v>68.8</v>
      </c>
      <c r="E3" s="9">
        <v>51.15</v>
      </c>
      <c r="F3" s="9">
        <v>50.4</v>
      </c>
      <c r="G3" s="9">
        <f t="shared" ref="G3:G8" si="0">SUM(D3:F3)</f>
        <v>170.35</v>
      </c>
    </row>
    <row r="4" spans="1:7">
      <c r="B4" t="s">
        <v>99</v>
      </c>
      <c r="C4" s="9">
        <v>185</v>
      </c>
      <c r="D4" s="9">
        <v>68.239999999999995</v>
      </c>
      <c r="E4" s="9">
        <v>42.3</v>
      </c>
      <c r="F4" s="9">
        <v>51.75</v>
      </c>
      <c r="G4" s="9">
        <f t="shared" si="0"/>
        <v>162.29</v>
      </c>
    </row>
    <row r="5" spans="1:7">
      <c r="B5" t="s">
        <v>107</v>
      </c>
      <c r="C5" s="9">
        <v>187.2</v>
      </c>
      <c r="D5" s="9">
        <v>60</v>
      </c>
      <c r="E5" s="9">
        <v>48.674999999999997</v>
      </c>
      <c r="F5" s="9">
        <v>51.6</v>
      </c>
      <c r="G5" s="9">
        <f t="shared" si="0"/>
        <v>160.27500000000001</v>
      </c>
    </row>
    <row r="6" spans="1:7">
      <c r="B6" t="s">
        <v>101</v>
      </c>
      <c r="C6" s="9">
        <v>195</v>
      </c>
      <c r="D6" s="9">
        <v>59.2</v>
      </c>
      <c r="E6" s="9">
        <v>48.075000000000003</v>
      </c>
      <c r="F6" s="9">
        <v>52.65</v>
      </c>
      <c r="G6" s="9">
        <f t="shared" si="0"/>
        <v>159.92500000000001</v>
      </c>
    </row>
    <row r="7" spans="1:7">
      <c r="B7" t="s">
        <v>104</v>
      </c>
      <c r="C7" s="9">
        <v>183.1</v>
      </c>
      <c r="D7" s="9">
        <v>63.36</v>
      </c>
      <c r="E7" s="9">
        <v>48.975000000000001</v>
      </c>
      <c r="F7" s="9">
        <v>45.6</v>
      </c>
      <c r="G7" s="9">
        <f t="shared" si="0"/>
        <v>157.935</v>
      </c>
    </row>
    <row r="8" spans="1:7">
      <c r="B8" t="s">
        <v>103</v>
      </c>
      <c r="C8" s="9">
        <v>181.1</v>
      </c>
      <c r="D8" s="9">
        <v>58.08</v>
      </c>
      <c r="E8" s="9">
        <v>44.1</v>
      </c>
      <c r="F8" s="9">
        <v>49.65</v>
      </c>
      <c r="G8" s="9">
        <f t="shared" si="0"/>
        <v>151.83000000000001</v>
      </c>
    </row>
    <row r="9" spans="1:7">
      <c r="B9" t="s">
        <v>106</v>
      </c>
      <c r="C9" s="9">
        <v>152</v>
      </c>
      <c r="D9" s="9">
        <v>52.88</v>
      </c>
      <c r="E9" s="9">
        <v>46.2</v>
      </c>
      <c r="F9" s="9">
        <v>50.55</v>
      </c>
      <c r="G9" s="9">
        <v>149.63</v>
      </c>
    </row>
    <row r="10" spans="1:7">
      <c r="B10" t="s">
        <v>100</v>
      </c>
      <c r="C10" s="9">
        <v>159</v>
      </c>
      <c r="D10" s="9">
        <v>45.68</v>
      </c>
      <c r="E10" s="9">
        <v>39.450000000000003</v>
      </c>
      <c r="F10" s="9">
        <v>41.55</v>
      </c>
      <c r="G10" s="9">
        <f>SUM(D10:F10)</f>
        <v>126.67999999999999</v>
      </c>
    </row>
    <row r="11" spans="1:7">
      <c r="B11" t="s">
        <v>105</v>
      </c>
      <c r="C11" s="9">
        <v>160</v>
      </c>
      <c r="D11" s="9">
        <v>40.479999999999997</v>
      </c>
      <c r="E11" s="9">
        <v>38.25</v>
      </c>
      <c r="F11" s="9">
        <v>40.5</v>
      </c>
      <c r="G11" s="9">
        <f>SUM(D11:F11)</f>
        <v>119.22999999999999</v>
      </c>
    </row>
  </sheetData>
  <sheetCalcPr fullCalcOnLoad="1"/>
  <phoneticPr fontId="8" type="noConversion"/>
  <pageMargins left="0.7" right="0.7" top="0.75" bottom="0.75" header="0.3" footer="0.3"/>
  <pageSetup orientation="landscape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54"/>
  <sheetViews>
    <sheetView view="pageLayout" workbookViewId="0"/>
  </sheetViews>
  <sheetFormatPr baseColWidth="10" defaultColWidth="8.83203125" defaultRowHeight="14"/>
  <cols>
    <col min="1" max="1" width="2.5" customWidth="1"/>
    <col min="3" max="3" width="4.6640625" customWidth="1"/>
    <col min="4" max="4" width="18.33203125" customWidth="1"/>
    <col min="5" max="5" width="6.33203125" style="9" customWidth="1"/>
    <col min="6" max="6" width="7.6640625" style="9" customWidth="1"/>
    <col min="7" max="7" width="6.6640625" style="9" customWidth="1"/>
    <col min="8" max="8" width="5.83203125" style="9" customWidth="1"/>
    <col min="9" max="9" width="6.83203125" style="9" customWidth="1"/>
    <col min="10" max="10" width="7.1640625" style="9" customWidth="1"/>
    <col min="11" max="11" width="6.1640625" style="9" customWidth="1"/>
    <col min="12" max="12" width="5.5" style="9" customWidth="1"/>
    <col min="13" max="13" width="10" style="1" customWidth="1"/>
  </cols>
  <sheetData>
    <row r="1" spans="1:13">
      <c r="A1" t="s">
        <v>40</v>
      </c>
      <c r="M1"/>
    </row>
    <row r="2" spans="1:13" ht="23">
      <c r="B2" s="2" t="s">
        <v>41</v>
      </c>
      <c r="C2" s="5" t="s">
        <v>42</v>
      </c>
      <c r="D2" s="5" t="s">
        <v>43</v>
      </c>
      <c r="E2" s="10" t="s">
        <v>44</v>
      </c>
      <c r="F2" s="10" t="s">
        <v>45</v>
      </c>
      <c r="G2" s="10" t="s">
        <v>46</v>
      </c>
      <c r="H2" s="10" t="s">
        <v>47</v>
      </c>
      <c r="I2" s="10" t="s">
        <v>48</v>
      </c>
      <c r="J2" s="10" t="s">
        <v>49</v>
      </c>
      <c r="K2" s="10" t="s">
        <v>48</v>
      </c>
      <c r="L2" s="10" t="s">
        <v>50</v>
      </c>
      <c r="M2"/>
    </row>
    <row r="3" spans="1:13">
      <c r="B3" t="s">
        <v>108</v>
      </c>
      <c r="C3">
        <v>112</v>
      </c>
      <c r="D3" t="s">
        <v>111</v>
      </c>
      <c r="E3" s="9">
        <v>71</v>
      </c>
      <c r="F3" s="9">
        <v>203.5</v>
      </c>
      <c r="G3" s="9">
        <v>32.56</v>
      </c>
      <c r="H3" s="9">
        <v>85</v>
      </c>
      <c r="I3" s="9">
        <v>25.5</v>
      </c>
      <c r="J3" s="9">
        <v>85</v>
      </c>
      <c r="K3" s="9">
        <v>25.5</v>
      </c>
      <c r="L3" s="9">
        <f t="shared" ref="L3:L20" si="0">SUM(G3,I3,K3)</f>
        <v>83.56</v>
      </c>
    </row>
    <row r="4" spans="1:13">
      <c r="B4" t="s">
        <v>108</v>
      </c>
      <c r="C4">
        <v>114</v>
      </c>
      <c r="D4" t="s">
        <v>113</v>
      </c>
      <c r="E4" s="9">
        <v>71</v>
      </c>
      <c r="F4" s="9">
        <v>185.5</v>
      </c>
      <c r="G4" s="9">
        <v>29.68</v>
      </c>
      <c r="H4" s="9">
        <v>67</v>
      </c>
      <c r="I4" s="9">
        <v>20.100000000000001</v>
      </c>
      <c r="J4" s="9">
        <v>83</v>
      </c>
      <c r="K4" s="9">
        <v>24.9</v>
      </c>
      <c r="L4" s="9">
        <f t="shared" si="0"/>
        <v>74.680000000000007</v>
      </c>
    </row>
    <row r="5" spans="1:13">
      <c r="B5" t="s">
        <v>92</v>
      </c>
      <c r="C5">
        <v>154</v>
      </c>
      <c r="D5" t="s">
        <v>121</v>
      </c>
      <c r="E5" s="9">
        <v>89.1</v>
      </c>
      <c r="F5" s="9">
        <v>200.5</v>
      </c>
      <c r="G5" s="9">
        <v>32.08</v>
      </c>
      <c r="H5" s="9">
        <v>82</v>
      </c>
      <c r="I5" s="9">
        <v>24.6</v>
      </c>
      <c r="J5" s="9">
        <v>58</v>
      </c>
      <c r="K5" s="9">
        <v>17.399999999999999</v>
      </c>
      <c r="L5" s="9">
        <f t="shared" si="0"/>
        <v>74.08</v>
      </c>
    </row>
    <row r="6" spans="1:13">
      <c r="B6" t="s">
        <v>51</v>
      </c>
      <c r="C6">
        <v>126</v>
      </c>
      <c r="D6" t="s">
        <v>117</v>
      </c>
      <c r="E6" s="9">
        <v>80</v>
      </c>
      <c r="F6" s="9">
        <v>178</v>
      </c>
      <c r="G6" s="9">
        <v>28.48</v>
      </c>
      <c r="H6" s="9">
        <v>75</v>
      </c>
      <c r="I6" s="9">
        <v>22.5</v>
      </c>
      <c r="J6" s="9">
        <v>75</v>
      </c>
      <c r="K6" s="9">
        <v>22.5</v>
      </c>
      <c r="L6" s="9">
        <f t="shared" si="0"/>
        <v>73.48</v>
      </c>
    </row>
    <row r="7" spans="1:13">
      <c r="B7" t="s">
        <v>51</v>
      </c>
      <c r="C7">
        <v>125</v>
      </c>
      <c r="D7" t="s">
        <v>116</v>
      </c>
      <c r="E7" s="9">
        <v>65</v>
      </c>
      <c r="F7" s="9">
        <v>206</v>
      </c>
      <c r="G7" s="9">
        <v>32.159999999999997</v>
      </c>
      <c r="H7" s="9">
        <v>73.5</v>
      </c>
      <c r="I7" s="9">
        <v>20.85</v>
      </c>
      <c r="J7" s="9">
        <v>67</v>
      </c>
      <c r="K7" s="9">
        <v>19.5</v>
      </c>
      <c r="L7" s="9">
        <v>73.11</v>
      </c>
    </row>
    <row r="8" spans="1:13">
      <c r="B8" t="s">
        <v>92</v>
      </c>
      <c r="C8">
        <v>149</v>
      </c>
      <c r="D8" t="s">
        <v>122</v>
      </c>
      <c r="E8" s="9">
        <v>78</v>
      </c>
      <c r="F8" s="9">
        <v>164</v>
      </c>
      <c r="G8" s="9">
        <v>26.24</v>
      </c>
      <c r="H8" s="9">
        <v>85</v>
      </c>
      <c r="I8" s="9">
        <v>25.5</v>
      </c>
      <c r="J8" s="9">
        <v>68</v>
      </c>
      <c r="K8" s="9">
        <v>20.399999999999999</v>
      </c>
      <c r="L8" s="9">
        <f t="shared" si="0"/>
        <v>72.139999999999986</v>
      </c>
    </row>
    <row r="9" spans="1:13">
      <c r="B9" t="s">
        <v>51</v>
      </c>
      <c r="C9">
        <v>123</v>
      </c>
      <c r="D9" t="s">
        <v>114</v>
      </c>
      <c r="E9" s="9">
        <v>81</v>
      </c>
      <c r="F9" s="9">
        <v>154.25</v>
      </c>
      <c r="G9" s="9">
        <v>24.68</v>
      </c>
      <c r="H9" s="9">
        <v>78.5</v>
      </c>
      <c r="I9" s="9">
        <v>23.55</v>
      </c>
      <c r="J9" s="9">
        <v>78</v>
      </c>
      <c r="K9" s="9">
        <v>23.4</v>
      </c>
      <c r="L9" s="9">
        <f t="shared" si="0"/>
        <v>71.63</v>
      </c>
    </row>
    <row r="10" spans="1:13">
      <c r="B10" t="s">
        <v>76</v>
      </c>
      <c r="C10">
        <v>132</v>
      </c>
      <c r="D10" t="s">
        <v>118</v>
      </c>
      <c r="E10" s="9">
        <v>90</v>
      </c>
      <c r="F10" s="9">
        <v>180</v>
      </c>
      <c r="G10" s="9">
        <v>28.8</v>
      </c>
      <c r="H10" s="9">
        <v>69.5</v>
      </c>
      <c r="I10" s="9">
        <v>20.85</v>
      </c>
      <c r="J10" s="9">
        <v>65</v>
      </c>
      <c r="K10" s="9">
        <v>19.5</v>
      </c>
      <c r="L10" s="9">
        <f t="shared" si="0"/>
        <v>69.150000000000006</v>
      </c>
    </row>
    <row r="11" spans="1:13">
      <c r="B11" t="s">
        <v>108</v>
      </c>
      <c r="C11">
        <v>113</v>
      </c>
      <c r="D11" t="s">
        <v>112</v>
      </c>
      <c r="E11" s="9">
        <v>75.099999999999994</v>
      </c>
      <c r="F11" s="9">
        <v>140.5</v>
      </c>
      <c r="G11" s="9">
        <v>22.48</v>
      </c>
      <c r="H11" s="9">
        <v>78.5</v>
      </c>
      <c r="I11" s="9">
        <v>23.55</v>
      </c>
      <c r="J11" s="9">
        <v>77</v>
      </c>
      <c r="K11" s="9">
        <v>23.1</v>
      </c>
      <c r="L11" s="9">
        <f t="shared" si="0"/>
        <v>69.13</v>
      </c>
    </row>
    <row r="12" spans="1:13">
      <c r="B12" t="s">
        <v>76</v>
      </c>
      <c r="C12">
        <v>133</v>
      </c>
      <c r="D12" t="s">
        <v>125</v>
      </c>
      <c r="E12" s="9">
        <v>89</v>
      </c>
      <c r="F12" s="9">
        <v>175</v>
      </c>
      <c r="G12" s="9">
        <v>28</v>
      </c>
      <c r="H12" s="9">
        <v>65</v>
      </c>
      <c r="I12" s="9">
        <v>19.5</v>
      </c>
      <c r="J12" s="9">
        <v>72</v>
      </c>
      <c r="K12" s="9">
        <v>21.6</v>
      </c>
      <c r="L12" s="9">
        <f t="shared" si="0"/>
        <v>69.099999999999994</v>
      </c>
    </row>
    <row r="13" spans="1:13">
      <c r="B13" t="s">
        <v>93</v>
      </c>
      <c r="C13">
        <v>143</v>
      </c>
      <c r="D13" t="s">
        <v>127</v>
      </c>
      <c r="E13" s="9">
        <v>75</v>
      </c>
      <c r="F13" s="9">
        <v>154</v>
      </c>
      <c r="G13" s="9">
        <v>24.64</v>
      </c>
      <c r="H13" s="9">
        <v>66</v>
      </c>
      <c r="I13" s="9">
        <v>19.8</v>
      </c>
      <c r="J13" s="9">
        <v>74</v>
      </c>
      <c r="K13" s="9">
        <v>22.2</v>
      </c>
      <c r="L13" s="9">
        <f t="shared" si="0"/>
        <v>66.64</v>
      </c>
    </row>
    <row r="14" spans="1:13">
      <c r="B14" t="s">
        <v>53</v>
      </c>
      <c r="C14">
        <v>111</v>
      </c>
      <c r="D14" t="s">
        <v>110</v>
      </c>
      <c r="E14" s="9">
        <v>82</v>
      </c>
      <c r="F14" s="9">
        <v>163.5</v>
      </c>
      <c r="G14" s="9">
        <v>26.16</v>
      </c>
      <c r="H14" s="9">
        <v>59.5</v>
      </c>
      <c r="I14" s="9">
        <v>17.850000000000001</v>
      </c>
      <c r="J14" s="9">
        <v>69</v>
      </c>
      <c r="K14" s="9">
        <v>20.7</v>
      </c>
      <c r="L14" s="9">
        <f t="shared" si="0"/>
        <v>64.710000000000008</v>
      </c>
    </row>
    <row r="15" spans="1:13">
      <c r="B15" t="s">
        <v>93</v>
      </c>
      <c r="C15">
        <v>148</v>
      </c>
      <c r="D15" t="s">
        <v>120</v>
      </c>
      <c r="E15" s="9">
        <v>66</v>
      </c>
      <c r="F15" s="9">
        <v>147</v>
      </c>
      <c r="G15" s="9">
        <v>22.72</v>
      </c>
      <c r="H15" s="9">
        <v>73.5</v>
      </c>
      <c r="I15" s="9">
        <v>21.45</v>
      </c>
      <c r="J15" s="9">
        <v>68.5</v>
      </c>
      <c r="K15" s="9">
        <v>19.95</v>
      </c>
      <c r="L15" s="9">
        <f t="shared" si="0"/>
        <v>64.12</v>
      </c>
    </row>
    <row r="16" spans="1:13">
      <c r="B16" t="s">
        <v>51</v>
      </c>
      <c r="C16">
        <v>155</v>
      </c>
      <c r="D16" t="s">
        <v>115</v>
      </c>
      <c r="E16" s="9">
        <v>83</v>
      </c>
      <c r="F16" s="9">
        <v>168.5</v>
      </c>
      <c r="G16" s="9">
        <v>26.96</v>
      </c>
      <c r="H16" s="9">
        <v>40</v>
      </c>
      <c r="I16" s="9">
        <v>12</v>
      </c>
      <c r="J16" s="9">
        <v>81</v>
      </c>
      <c r="K16" s="9">
        <v>24.3</v>
      </c>
      <c r="L16" s="9">
        <f t="shared" si="0"/>
        <v>63.260000000000005</v>
      </c>
    </row>
    <row r="17" spans="2:13">
      <c r="B17" t="s">
        <v>93</v>
      </c>
      <c r="C17">
        <v>147</v>
      </c>
      <c r="D17" t="s">
        <v>128</v>
      </c>
      <c r="E17" s="9">
        <v>54</v>
      </c>
      <c r="F17" s="9">
        <v>174.5</v>
      </c>
      <c r="G17" s="9">
        <v>27.12</v>
      </c>
      <c r="H17" s="9">
        <v>62</v>
      </c>
      <c r="I17" s="9">
        <v>18</v>
      </c>
      <c r="J17" s="9">
        <v>59</v>
      </c>
      <c r="K17" s="9">
        <v>17.100000000000001</v>
      </c>
      <c r="L17" s="9">
        <f t="shared" si="0"/>
        <v>62.220000000000006</v>
      </c>
    </row>
    <row r="18" spans="2:13">
      <c r="B18" t="s">
        <v>81</v>
      </c>
      <c r="C18">
        <v>142</v>
      </c>
      <c r="D18" t="s">
        <v>126</v>
      </c>
      <c r="E18" s="9">
        <v>74</v>
      </c>
      <c r="F18" s="9">
        <v>106.5</v>
      </c>
      <c r="G18" s="9">
        <v>17.04</v>
      </c>
      <c r="H18" s="9">
        <v>61</v>
      </c>
      <c r="I18" s="9">
        <v>18.3</v>
      </c>
      <c r="J18" s="9">
        <v>60</v>
      </c>
      <c r="K18" s="9">
        <v>18</v>
      </c>
      <c r="L18" s="9">
        <f t="shared" si="0"/>
        <v>53.34</v>
      </c>
    </row>
    <row r="19" spans="2:13">
      <c r="B19" t="s">
        <v>76</v>
      </c>
      <c r="C19">
        <v>134</v>
      </c>
      <c r="D19" t="s">
        <v>119</v>
      </c>
      <c r="E19" s="9">
        <v>96</v>
      </c>
      <c r="F19" s="9">
        <v>181.5</v>
      </c>
      <c r="G19" s="9">
        <v>29.44</v>
      </c>
      <c r="H19" s="9">
        <v>0</v>
      </c>
      <c r="I19" s="9">
        <v>0.3</v>
      </c>
      <c r="J19" s="9">
        <v>71</v>
      </c>
      <c r="K19" s="9">
        <v>21.6</v>
      </c>
      <c r="L19" s="9">
        <f t="shared" si="0"/>
        <v>51.34</v>
      </c>
    </row>
    <row r="20" spans="2:13">
      <c r="B20" t="s">
        <v>53</v>
      </c>
      <c r="D20" t="s">
        <v>109</v>
      </c>
      <c r="E20" s="9">
        <v>93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0"/>
        <v>0</v>
      </c>
    </row>
    <row r="21" spans="2:13">
      <c r="M21"/>
    </row>
    <row r="22" spans="2:13">
      <c r="M22"/>
    </row>
    <row r="23" spans="2:13">
      <c r="M23"/>
    </row>
    <row r="24" spans="2:13">
      <c r="M24"/>
    </row>
    <row r="25" spans="2:13">
      <c r="M25"/>
    </row>
    <row r="26" spans="2:13">
      <c r="M26"/>
    </row>
    <row r="27" spans="2:13">
      <c r="M27"/>
    </row>
    <row r="28" spans="2:13">
      <c r="M28"/>
    </row>
    <row r="29" spans="2:13">
      <c r="M29"/>
    </row>
    <row r="30" spans="2:13">
      <c r="M30"/>
    </row>
    <row r="31" spans="2:13">
      <c r="M31"/>
    </row>
    <row r="32" spans="2:13">
      <c r="M32"/>
    </row>
    <row r="33" spans="13:13">
      <c r="M33"/>
    </row>
    <row r="34" spans="13:13">
      <c r="M34"/>
    </row>
    <row r="35" spans="13:13">
      <c r="M35"/>
    </row>
    <row r="36" spans="13:13">
      <c r="M36"/>
    </row>
    <row r="37" spans="13:13">
      <c r="M37" s="2"/>
    </row>
    <row r="46" spans="13:13">
      <c r="M46" s="15"/>
    </row>
    <row r="54" spans="13:13">
      <c r="M54" s="2"/>
    </row>
  </sheetData>
  <sheetCalcPr fullCalcOnLoad="1"/>
  <phoneticPr fontId="8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9"/>
  <sheetViews>
    <sheetView view="pageLayout" workbookViewId="0">
      <selection activeCell="L5" sqref="L5"/>
    </sheetView>
  </sheetViews>
  <sheetFormatPr baseColWidth="10" defaultColWidth="8.83203125" defaultRowHeight="14"/>
  <cols>
    <col min="2" max="2" width="32" customWidth="1"/>
    <col min="3" max="7" width="8.83203125" style="9"/>
  </cols>
  <sheetData>
    <row r="1" spans="1:7">
      <c r="A1" t="s">
        <v>130</v>
      </c>
    </row>
    <row r="2" spans="1:7" ht="23">
      <c r="B2" s="11" t="s">
        <v>41</v>
      </c>
      <c r="C2" s="10" t="s">
        <v>44</v>
      </c>
      <c r="D2" s="10" t="s">
        <v>97</v>
      </c>
      <c r="E2" s="10" t="s">
        <v>96</v>
      </c>
      <c r="F2" s="10" t="s">
        <v>98</v>
      </c>
      <c r="G2" s="10" t="s">
        <v>50</v>
      </c>
    </row>
    <row r="3" spans="1:7">
      <c r="B3" t="s">
        <v>131</v>
      </c>
      <c r="C3" s="9">
        <v>146.1</v>
      </c>
      <c r="D3" s="9">
        <v>62.24</v>
      </c>
      <c r="E3" s="9">
        <v>49.05</v>
      </c>
      <c r="F3" s="9">
        <v>50.4</v>
      </c>
      <c r="G3" s="9">
        <f>SUM(D3:F3)</f>
        <v>161.69</v>
      </c>
    </row>
    <row r="4" spans="1:7">
      <c r="B4" t="s">
        <v>107</v>
      </c>
      <c r="C4" s="9">
        <v>167.1</v>
      </c>
      <c r="D4" s="9">
        <v>58.32</v>
      </c>
      <c r="E4" s="9">
        <v>50.1</v>
      </c>
      <c r="F4" s="9">
        <v>37.799999999999997</v>
      </c>
      <c r="G4" s="9">
        <f>SUM(D4:F4)</f>
        <v>146.22</v>
      </c>
    </row>
    <row r="5" spans="1:7">
      <c r="B5" t="s">
        <v>102</v>
      </c>
      <c r="C5" s="9">
        <v>163</v>
      </c>
      <c r="D5" s="9">
        <v>59.44</v>
      </c>
      <c r="E5" s="9">
        <v>43.3</v>
      </c>
      <c r="F5" s="9">
        <v>46.8</v>
      </c>
      <c r="G5" s="9">
        <v>144.57</v>
      </c>
    </row>
    <row r="6" spans="1:7">
      <c r="B6" t="s">
        <v>103</v>
      </c>
      <c r="C6" s="9">
        <v>186</v>
      </c>
      <c r="D6" s="9">
        <v>58.84</v>
      </c>
      <c r="E6" s="9">
        <v>40.35</v>
      </c>
      <c r="F6" s="9">
        <v>43.5</v>
      </c>
      <c r="G6" s="9">
        <f>SUM(D6:F6)</f>
        <v>142.69</v>
      </c>
    </row>
    <row r="7" spans="1:7">
      <c r="B7" t="s">
        <v>106</v>
      </c>
      <c r="C7" s="9">
        <v>141</v>
      </c>
      <c r="D7" s="9">
        <v>51.76</v>
      </c>
      <c r="E7" s="9">
        <v>41.25</v>
      </c>
      <c r="F7" s="9">
        <v>42.15</v>
      </c>
      <c r="G7" s="9">
        <f>SUM(D7:F7)</f>
        <v>135.16</v>
      </c>
    </row>
    <row r="8" spans="1:7">
      <c r="B8" t="s">
        <v>53</v>
      </c>
      <c r="C8" s="9">
        <v>175</v>
      </c>
      <c r="D8" s="9">
        <v>26.16</v>
      </c>
      <c r="E8" s="9">
        <v>17.8</v>
      </c>
      <c r="F8" s="9">
        <v>20.7</v>
      </c>
      <c r="G8" s="9">
        <f>SUM(D8:F8)</f>
        <v>64.66</v>
      </c>
    </row>
    <row r="9" spans="1:7">
      <c r="B9" t="s">
        <v>105</v>
      </c>
      <c r="C9" s="9">
        <v>74</v>
      </c>
      <c r="D9" s="9">
        <v>17.04</v>
      </c>
      <c r="E9" s="9">
        <v>18.3</v>
      </c>
      <c r="F9" s="9">
        <v>18</v>
      </c>
      <c r="G9" s="9">
        <f>SUM(D9:F9)</f>
        <v>53.34</v>
      </c>
    </row>
  </sheetData>
  <sheetCalcPr fullCalcOnLoad="1"/>
  <phoneticPr fontId="8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83"/>
  <sheetViews>
    <sheetView view="pageLayout" workbookViewId="0">
      <selection activeCell="T27" sqref="T27"/>
    </sheetView>
  </sheetViews>
  <sheetFormatPr baseColWidth="10" defaultColWidth="7.33203125" defaultRowHeight="10.5" customHeight="1"/>
  <cols>
    <col min="1" max="1" width="5" style="1" customWidth="1"/>
    <col min="2" max="2" width="12" style="1" customWidth="1"/>
    <col min="3" max="3" width="7.6640625" style="1" customWidth="1"/>
    <col min="4" max="4" width="7.33203125" style="52"/>
    <col min="5" max="5" width="5.5" style="1" customWidth="1"/>
    <col min="6" max="6" width="4.83203125" style="1" customWidth="1"/>
    <col min="7" max="7" width="7.33203125" style="1"/>
    <col min="8" max="8" width="6.83203125" style="1" customWidth="1"/>
    <col min="9" max="9" width="7.33203125" style="53"/>
    <col min="10" max="10" width="5.83203125" style="54" customWidth="1"/>
    <col min="11" max="11" width="5.5" style="54" customWidth="1"/>
    <col min="12" max="12" width="5.5" style="53" customWidth="1"/>
    <col min="13" max="13" width="3.83203125" style="1" customWidth="1"/>
    <col min="14" max="14" width="5.5" style="53" customWidth="1"/>
    <col min="15" max="15" width="6.1640625" style="1" customWidth="1"/>
    <col min="16" max="16" width="6.83203125" style="1" customWidth="1"/>
    <col min="17" max="18" width="5.5" style="1" customWidth="1"/>
    <col min="19" max="16384" width="7.33203125" style="2"/>
  </cols>
  <sheetData>
    <row r="1" spans="1:18" ht="14.25" customHeight="1">
      <c r="A1" s="1" t="s">
        <v>39</v>
      </c>
      <c r="B1" s="2"/>
    </row>
    <row r="2" spans="1:18" ht="21.75" customHeight="1">
      <c r="A2" s="5" t="s">
        <v>42</v>
      </c>
      <c r="B2" s="5" t="s">
        <v>43</v>
      </c>
      <c r="C2" s="5" t="s">
        <v>132</v>
      </c>
      <c r="D2" s="55" t="s">
        <v>44</v>
      </c>
      <c r="E2" s="5" t="s">
        <v>133</v>
      </c>
      <c r="F2" s="5" t="s">
        <v>0</v>
      </c>
      <c r="G2" s="5" t="s">
        <v>45</v>
      </c>
      <c r="H2" s="5" t="s">
        <v>1</v>
      </c>
      <c r="I2" s="6" t="s">
        <v>46</v>
      </c>
      <c r="J2" s="5" t="s">
        <v>133</v>
      </c>
      <c r="K2" s="5" t="s">
        <v>0</v>
      </c>
      <c r="L2" s="6" t="s">
        <v>2</v>
      </c>
      <c r="M2" s="5" t="s">
        <v>132</v>
      </c>
      <c r="N2" s="6" t="s">
        <v>48</v>
      </c>
      <c r="O2" s="5" t="s">
        <v>3</v>
      </c>
      <c r="P2" s="5" t="s">
        <v>132</v>
      </c>
      <c r="Q2" s="56" t="s">
        <v>48</v>
      </c>
      <c r="R2" s="5" t="s">
        <v>50</v>
      </c>
    </row>
    <row r="3" spans="1:18" ht="10.5" customHeight="1">
      <c r="A3" s="5"/>
      <c r="B3" s="5"/>
      <c r="C3" s="5"/>
      <c r="D3" s="55"/>
      <c r="E3" s="5"/>
      <c r="F3" s="5"/>
      <c r="G3" s="5"/>
      <c r="H3" s="5"/>
      <c r="I3" s="6"/>
      <c r="J3" s="5"/>
      <c r="K3" s="5"/>
      <c r="L3" s="6"/>
      <c r="M3" s="5"/>
      <c r="N3" s="6"/>
      <c r="O3" s="5"/>
      <c r="P3" s="5"/>
      <c r="Q3" s="56"/>
      <c r="R3" s="5"/>
    </row>
    <row r="4" spans="1:18" ht="10.5" customHeight="1">
      <c r="A4" s="5"/>
      <c r="B4" s="5"/>
      <c r="C4" s="5"/>
      <c r="D4" s="55"/>
      <c r="E4" s="5"/>
      <c r="F4" s="5"/>
      <c r="G4" s="5"/>
      <c r="H4" s="5"/>
      <c r="I4" s="6"/>
      <c r="J4" s="5"/>
      <c r="K4" s="5"/>
      <c r="L4" s="6"/>
      <c r="M4" s="5"/>
      <c r="N4" s="6"/>
      <c r="O4" s="5"/>
      <c r="P4" s="5"/>
      <c r="Q4" s="56"/>
      <c r="R4" s="5"/>
    </row>
    <row r="5" spans="1:18" s="59" customFormat="1" ht="10.5" customHeight="1">
      <c r="A5" s="78" t="s">
        <v>101</v>
      </c>
      <c r="B5" s="78"/>
      <c r="C5" s="78"/>
      <c r="D5" s="57" t="s">
        <v>5</v>
      </c>
      <c r="E5" s="78" t="s">
        <v>35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9" t="s">
        <v>7</v>
      </c>
      <c r="Q5" s="79"/>
      <c r="R5" s="58"/>
    </row>
    <row r="6" spans="1:18" ht="10.5" customHeight="1">
      <c r="A6" s="1">
        <v>111</v>
      </c>
      <c r="B6" s="12" t="s">
        <v>110</v>
      </c>
      <c r="D6" s="52">
        <v>82</v>
      </c>
      <c r="E6" s="3">
        <v>178</v>
      </c>
      <c r="F6" s="3">
        <v>149</v>
      </c>
      <c r="G6" s="60">
        <f>IF(D6&lt;1,"",(E6+F6)/2)</f>
        <v>163.5</v>
      </c>
      <c r="H6" s="60"/>
      <c r="I6" s="61">
        <f>IF(D6&lt;1,"",IF(D6&lt;70,G6*0.4*0.4-0.8,IF(D6&gt;=95,G6*0.4*0.4+0.4,G6*0.4*0.4)))</f>
        <v>26.160000000000004</v>
      </c>
      <c r="J6" s="3">
        <v>64</v>
      </c>
      <c r="K6" s="3">
        <v>55</v>
      </c>
      <c r="L6" s="61">
        <f>IF(D6&lt;1,"",(J6+K6)/2)</f>
        <v>59.5</v>
      </c>
      <c r="N6" s="61">
        <f>IF(D6&lt;1,"",IF(D6&lt;70,L6*0.3-0.6,IF(D6&gt;=95,L6*0.3+0.3,L6*0.3)))</f>
        <v>17.849999999999998</v>
      </c>
      <c r="O6" s="3">
        <v>69</v>
      </c>
      <c r="Q6" s="60">
        <f>IF(D6&lt;1,"",IF(D6&lt;70,O6*0.3-0.6,IF(D6&gt;=95,O6*0.3+0.3,O6*0.3)))</f>
        <v>20.7</v>
      </c>
      <c r="R6" s="60">
        <f>IF(D6&lt;1,"",(I6+N6+Q6))</f>
        <v>64.710000000000008</v>
      </c>
    </row>
    <row r="7" spans="1:18" ht="10.5" customHeight="1">
      <c r="B7" s="12" t="s">
        <v>109</v>
      </c>
      <c r="D7" s="52">
        <v>93</v>
      </c>
      <c r="E7" s="3"/>
      <c r="F7" s="3"/>
      <c r="G7" s="60">
        <f>IF(D7&lt;1,"",(E7+F7)/2)</f>
        <v>0</v>
      </c>
      <c r="H7" s="60"/>
      <c r="I7" s="61">
        <f>IF(D7&lt;1,"",IF(D7&lt;70,G7*0.4*0.4-0.8,IF(D7&gt;=95,G7*0.4*0.4+0.4,G7*0.4*0.4)))</f>
        <v>0</v>
      </c>
      <c r="J7" s="3"/>
      <c r="K7" s="3"/>
      <c r="L7" s="61">
        <f>IF(D7&lt;1,"",(J7+K7)/2)</f>
        <v>0</v>
      </c>
      <c r="N7" s="61">
        <f>IF(D7&lt;1,"",IF(D7&lt;70,L7*0.3-0.6,IF(D7&gt;=95,L7*0.3+0.3,L7*0.3)))</f>
        <v>0</v>
      </c>
      <c r="O7" s="3"/>
      <c r="Q7" s="60">
        <f>IF(D7&lt;1,"",IF(D7&lt;70,O7*0.3-0.6,IF(D7&gt;=95,O7*0.3+0.3,O7*0.3)))</f>
        <v>0</v>
      </c>
      <c r="R7" s="60">
        <f>IF(D7&lt;1,"",(I7+N7+Q7))</f>
        <v>0</v>
      </c>
    </row>
    <row r="8" spans="1:18" ht="10.5" customHeight="1">
      <c r="B8" s="12"/>
      <c r="E8" s="3"/>
      <c r="F8" s="3"/>
      <c r="G8" s="60"/>
      <c r="H8" s="60"/>
      <c r="I8" s="61"/>
      <c r="J8" s="3"/>
      <c r="K8" s="3"/>
      <c r="L8" s="61"/>
      <c r="N8" s="61"/>
      <c r="O8" s="3"/>
      <c r="Q8" s="60"/>
      <c r="R8" s="60"/>
    </row>
    <row r="9" spans="1:18" ht="10.5" customHeight="1">
      <c r="B9" s="12"/>
      <c r="E9" s="3"/>
      <c r="F9" s="3"/>
      <c r="G9" s="60" t="str">
        <f>IF(D9&lt;1,"",(E9+F9)/2)</f>
        <v/>
      </c>
      <c r="H9" s="60"/>
      <c r="I9" s="61" t="str">
        <f>IF(D9&lt;1,"",IF(D9&lt;70,G9*0.4*0.4-0.8,IF(D9&gt;=95,G9*0.4*0.4+0.4,G9*0.4*0.4)))</f>
        <v/>
      </c>
      <c r="J9" s="3"/>
      <c r="K9" s="3"/>
      <c r="L9" s="61" t="str">
        <f>IF(D9&lt;1,"",(J9+K9)/2)</f>
        <v/>
      </c>
      <c r="N9" s="61" t="str">
        <f>IF(D9&lt;1,"",IF(D9&lt;70,L9*0.3-0.6,IF(D9&gt;=95,L9*0.3+0.3,L9*0.3)))</f>
        <v/>
      </c>
      <c r="O9" s="3"/>
      <c r="Q9" s="60" t="str">
        <f>IF(D9&lt;1,"",IF(D9&lt;70,O9*0.3-0.6,IF(D9&gt;=95,O9*0.3+0.3,O9*0.3)))</f>
        <v/>
      </c>
      <c r="R9" s="60" t="str">
        <f>IF(D9&lt;1,"",(I9+N9+Q9))</f>
        <v/>
      </c>
    </row>
    <row r="10" spans="1:18" ht="10.5" customHeight="1">
      <c r="B10" s="13" t="s">
        <v>123</v>
      </c>
      <c r="G10" s="3"/>
      <c r="H10" s="3"/>
    </row>
    <row r="11" spans="1:18" ht="10.5" customHeight="1">
      <c r="B11" s="14" t="s">
        <v>124</v>
      </c>
      <c r="C11" s="15"/>
      <c r="D11" s="62">
        <f>SUMIF(C6:C9,"x",D6:D9)</f>
        <v>0</v>
      </c>
      <c r="E11" s="63"/>
      <c r="F11" s="63"/>
      <c r="G11" s="63"/>
      <c r="H11" s="63"/>
      <c r="I11" s="64">
        <f>SUMIF(H6:H10,"x",I6:I10)</f>
        <v>0</v>
      </c>
      <c r="J11" s="63"/>
      <c r="K11" s="63"/>
      <c r="L11" s="65"/>
      <c r="M11" s="63"/>
      <c r="N11" s="66">
        <f>SUMIF(M6:M9,"x",N6:N9)</f>
        <v>0</v>
      </c>
      <c r="O11" s="63"/>
      <c r="P11" s="63"/>
      <c r="Q11" s="67">
        <f>SUMIF(P6:P9,"x",Q6:Q9)</f>
        <v>0</v>
      </c>
      <c r="R11" s="67">
        <f>SUM(I11,N11,Q11)</f>
        <v>0</v>
      </c>
    </row>
    <row r="12" spans="1:18" ht="10.5" customHeight="1">
      <c r="B12" s="14"/>
      <c r="C12" s="15"/>
      <c r="D12" s="68"/>
      <c r="E12" s="69"/>
      <c r="F12" s="69"/>
      <c r="G12" s="69"/>
      <c r="H12" s="69"/>
      <c r="I12" s="70"/>
      <c r="J12" s="69"/>
      <c r="K12" s="69"/>
      <c r="L12" s="71"/>
      <c r="M12" s="69"/>
      <c r="N12" s="72"/>
      <c r="O12" s="69"/>
      <c r="P12" s="69"/>
      <c r="Q12" s="73"/>
      <c r="R12" s="73"/>
    </row>
    <row r="13" spans="1:18" s="59" customFormat="1" ht="10.5" customHeight="1">
      <c r="A13" s="78" t="s">
        <v>131</v>
      </c>
      <c r="B13" s="78"/>
      <c r="C13" s="78"/>
      <c r="D13" s="57" t="s">
        <v>5</v>
      </c>
      <c r="E13" s="78" t="s">
        <v>36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 t="s">
        <v>7</v>
      </c>
      <c r="Q13" s="79"/>
      <c r="R13" s="58"/>
    </row>
    <row r="14" spans="1:18" ht="10.5" customHeight="1">
      <c r="A14" s="1">
        <v>112</v>
      </c>
      <c r="B14" s="12" t="s">
        <v>111</v>
      </c>
      <c r="C14" s="1" t="s">
        <v>8</v>
      </c>
      <c r="D14" s="52">
        <v>71</v>
      </c>
      <c r="E14" s="3">
        <v>197</v>
      </c>
      <c r="F14" s="3">
        <v>210</v>
      </c>
      <c r="G14" s="60">
        <f>IF(D14&lt;1,"",(E14+F14)/2)</f>
        <v>203.5</v>
      </c>
      <c r="H14" s="60" t="s">
        <v>8</v>
      </c>
      <c r="I14" s="61">
        <f>IF(D14&lt;1,"",IF(D14&lt;70,G14*0.4*0.4-0.8,IF(D14&gt;=95,G14*0.4*0.4+0.4,G14*0.4*0.4)))</f>
        <v>32.56</v>
      </c>
      <c r="J14" s="3">
        <v>86</v>
      </c>
      <c r="K14" s="3">
        <v>84</v>
      </c>
      <c r="L14" s="61">
        <f>IF(D14&lt;1,"",(J14+K14)/2)</f>
        <v>85</v>
      </c>
      <c r="M14" s="1" t="s">
        <v>8</v>
      </c>
      <c r="N14" s="61">
        <f>IF(D14&lt;1,"",IF(D14&lt;70,L14*0.3-0.6,IF(D14&gt;=95,L14*0.3+0.3,L14*0.3)))</f>
        <v>25.5</v>
      </c>
      <c r="O14" s="3">
        <v>85</v>
      </c>
      <c r="P14" s="1" t="s">
        <v>8</v>
      </c>
      <c r="Q14" s="60">
        <f>IF(D14&lt;1,"",IF(D14&lt;70,O14*0.3-0.6,IF(D14&gt;=95,O14*0.3+0.3,O14*0.3)))</f>
        <v>25.5</v>
      </c>
      <c r="R14" s="60">
        <f>IF(D14&lt;1,"",(I14+N14+Q14))</f>
        <v>83.56</v>
      </c>
    </row>
    <row r="15" spans="1:18" ht="10.5" customHeight="1">
      <c r="A15" s="1">
        <v>113</v>
      </c>
      <c r="B15" s="12" t="s">
        <v>112</v>
      </c>
      <c r="C15" s="1" t="s">
        <v>8</v>
      </c>
      <c r="D15" s="52">
        <v>75.099999999999994</v>
      </c>
      <c r="E15" s="3">
        <v>143</v>
      </c>
      <c r="F15" s="3">
        <v>138</v>
      </c>
      <c r="G15" s="60">
        <f>IF(D15&lt;1,"",(E15+F15)/2)</f>
        <v>140.5</v>
      </c>
      <c r="H15" s="60"/>
      <c r="I15" s="61">
        <f>IF(D15&lt;1,"",IF(D15&lt;70,G15*0.4*0.4-0.8,IF(D15&gt;=95,G15*0.4*0.4+0.4,G15*0.4*0.4)))</f>
        <v>22.480000000000004</v>
      </c>
      <c r="J15" s="3">
        <v>80</v>
      </c>
      <c r="K15" s="3">
        <v>77</v>
      </c>
      <c r="L15" s="61">
        <f>IF(D15&lt;1,"",(J15+K15)/2)</f>
        <v>78.5</v>
      </c>
      <c r="M15" s="1" t="s">
        <v>8</v>
      </c>
      <c r="N15" s="61">
        <f>IF(D15&lt;1,"",IF(D15&lt;70,L15*0.3-0.6,IF(D15&gt;=95,L15*0.3+0.3,L15*0.3)))</f>
        <v>23.55</v>
      </c>
      <c r="O15" s="3">
        <v>77</v>
      </c>
      <c r="Q15" s="60">
        <f>IF(D15&lt;1,"",IF(D15&lt;70,O15*0.3-0.6,IF(D15&gt;=95,O15*0.3+0.3,O15*0.3)))</f>
        <v>23.099999999999998</v>
      </c>
      <c r="R15" s="60">
        <f>IF(D15&lt;1,"",(I15+N15+Q15))</f>
        <v>69.13</v>
      </c>
    </row>
    <row r="16" spans="1:18" ht="10.5" customHeight="1">
      <c r="A16" s="1">
        <v>114</v>
      </c>
      <c r="B16" s="12" t="s">
        <v>113</v>
      </c>
      <c r="D16" s="52">
        <v>71</v>
      </c>
      <c r="E16" s="3">
        <v>186</v>
      </c>
      <c r="F16" s="3">
        <v>185</v>
      </c>
      <c r="G16" s="60">
        <f>IF(D16&lt;1,"",(E16+F16)/2)</f>
        <v>185.5</v>
      </c>
      <c r="H16" s="60" t="s">
        <v>8</v>
      </c>
      <c r="I16" s="61">
        <f>IF(D16&lt;1,"",IF(D16&lt;70,G16*0.4*0.4-0.8,IF(D16&gt;=95,G16*0.4*0.4+0.4,G16*0.4*0.4)))</f>
        <v>29.680000000000003</v>
      </c>
      <c r="J16" s="3">
        <v>65</v>
      </c>
      <c r="K16" s="3">
        <v>69</v>
      </c>
      <c r="L16" s="61">
        <f>IF(D16&lt;1,"",(J16+K16)/2)</f>
        <v>67</v>
      </c>
      <c r="N16" s="61">
        <f>IF(D16&lt;1,"",IF(D16&lt;70,L16*0.3-0.6,IF(D16&gt;=95,L16*0.3+0.3,L16*0.3)))</f>
        <v>20.099999999999998</v>
      </c>
      <c r="O16" s="3">
        <v>83</v>
      </c>
      <c r="P16" s="1" t="s">
        <v>8</v>
      </c>
      <c r="Q16" s="60">
        <f>IF(D16&lt;1,"",IF(D16&lt;70,O16*0.3-0.6,IF(D16&gt;=95,O16*0.3+0.3,O16*0.3)))</f>
        <v>24.9</v>
      </c>
      <c r="R16" s="60">
        <f>IF(D16&lt;1,"",(I16+N16+Q16))</f>
        <v>74.680000000000007</v>
      </c>
    </row>
    <row r="17" spans="1:18" ht="10.5" customHeight="1">
      <c r="B17" s="12"/>
      <c r="E17" s="3"/>
      <c r="F17" s="3"/>
      <c r="G17" s="60"/>
      <c r="H17" s="60"/>
      <c r="I17" s="61"/>
      <c r="J17" s="3"/>
      <c r="K17" s="3"/>
      <c r="L17" s="61"/>
      <c r="N17" s="61"/>
      <c r="O17" s="3"/>
      <c r="Q17" s="60"/>
      <c r="R17" s="60"/>
    </row>
    <row r="18" spans="1:18" ht="10.5" customHeight="1">
      <c r="B18" s="12"/>
      <c r="E18" s="3"/>
      <c r="F18" s="3"/>
      <c r="G18" s="60"/>
      <c r="H18" s="60"/>
      <c r="I18" s="61"/>
      <c r="J18" s="3"/>
      <c r="K18" s="3"/>
      <c r="L18" s="61"/>
      <c r="N18" s="61"/>
      <c r="O18" s="3"/>
      <c r="Q18" s="60"/>
      <c r="R18" s="60"/>
    </row>
    <row r="19" spans="1:18" ht="10.5" customHeight="1">
      <c r="B19" s="13" t="s">
        <v>123</v>
      </c>
      <c r="G19" s="3"/>
      <c r="H19" s="3"/>
    </row>
    <row r="20" spans="1:18" ht="10.5" customHeight="1">
      <c r="B20" s="14" t="s">
        <v>124</v>
      </c>
      <c r="C20" s="15"/>
      <c r="D20" s="62">
        <f>SUMIF(C14:C16,"x",D14:D16)</f>
        <v>146.1</v>
      </c>
      <c r="E20" s="63"/>
      <c r="F20" s="63"/>
      <c r="G20" s="63"/>
      <c r="H20" s="63"/>
      <c r="I20" s="64">
        <f>SUMIF(H14:H19,"x",I14:I19)</f>
        <v>62.240000000000009</v>
      </c>
      <c r="J20" s="63"/>
      <c r="K20" s="63"/>
      <c r="L20" s="65"/>
      <c r="M20" s="63"/>
      <c r="N20" s="66">
        <f>SUMIF(M14:M16,"x",N14:N16)</f>
        <v>49.05</v>
      </c>
      <c r="O20" s="63"/>
      <c r="P20" s="63"/>
      <c r="Q20" s="67">
        <f>SUMIF(P14:P16,"x",Q14:Q16)</f>
        <v>50.4</v>
      </c>
      <c r="R20" s="67">
        <f>SUM(I20,N20,Q20)</f>
        <v>161.69</v>
      </c>
    </row>
    <row r="21" spans="1:18" ht="10.5" customHeight="1">
      <c r="B21" s="14"/>
      <c r="C21" s="15"/>
      <c r="D21" s="68"/>
      <c r="E21" s="69"/>
      <c r="F21" s="69"/>
      <c r="G21" s="69"/>
      <c r="H21" s="69"/>
      <c r="I21" s="70"/>
      <c r="J21" s="69"/>
      <c r="K21" s="69"/>
      <c r="L21" s="71"/>
      <c r="M21" s="69"/>
      <c r="N21" s="72"/>
      <c r="O21" s="69"/>
      <c r="P21" s="69"/>
      <c r="Q21" s="73"/>
      <c r="R21" s="73"/>
    </row>
    <row r="22" spans="1:18" s="74" customFormat="1" ht="10.5" customHeight="1">
      <c r="A22" s="78" t="s">
        <v>102</v>
      </c>
      <c r="B22" s="78"/>
      <c r="C22" s="78"/>
      <c r="D22" s="57" t="s">
        <v>5</v>
      </c>
      <c r="E22" s="78" t="s">
        <v>37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9" t="s">
        <v>7</v>
      </c>
      <c r="Q22" s="79"/>
      <c r="R22" s="58" t="s">
        <v>8</v>
      </c>
    </row>
    <row r="23" spans="1:18" ht="10.5" customHeight="1">
      <c r="A23" s="1">
        <v>123</v>
      </c>
      <c r="B23" s="12" t="s">
        <v>114</v>
      </c>
      <c r="D23" s="52">
        <v>81</v>
      </c>
      <c r="E23" s="3">
        <v>155.5</v>
      </c>
      <c r="F23" s="3">
        <v>153</v>
      </c>
      <c r="G23" s="60">
        <f t="shared" ref="G23:G28" si="0">IF(D23&lt;1,"",(E23+F23)/2)</f>
        <v>154.25</v>
      </c>
      <c r="H23" s="60"/>
      <c r="I23" s="61">
        <f t="shared" ref="I23:I28" si="1">IF(D23&lt;1,"",IF(D23&lt;70,G23*0.4*0.4-0.8,IF(D23&gt;=95,G23*0.4*0.4+0.4,G23*0.4*0.4)))</f>
        <v>24.680000000000003</v>
      </c>
      <c r="J23" s="3">
        <v>78</v>
      </c>
      <c r="K23" s="3">
        <v>79</v>
      </c>
      <c r="L23" s="61">
        <f t="shared" ref="L23:L28" si="2">IF(D23&lt;1,"",(J23+K23)/2)</f>
        <v>78.5</v>
      </c>
      <c r="N23" s="61">
        <f t="shared" ref="N23:N28" si="3">IF(D23&lt;1,"",IF(D23&lt;70,L23*0.3-0.6,IF(D23&gt;=95,L23*0.3+0.3,L23*0.3)))</f>
        <v>23.55</v>
      </c>
      <c r="O23" s="3">
        <v>78</v>
      </c>
      <c r="Q23" s="60">
        <f t="shared" ref="Q23:Q28" si="4">IF(D23&lt;1,"",IF(D23&lt;70,O23*0.3-0.6,IF(D23&gt;=95,O23*0.3+0.3,O23*0.3)))</f>
        <v>23.4</v>
      </c>
      <c r="R23" s="60">
        <f t="shared" ref="R23:R28" si="5">IF(D23&lt;1,"",(I23+N23+Q23))</f>
        <v>71.63</v>
      </c>
    </row>
    <row r="24" spans="1:18" ht="10.5" customHeight="1">
      <c r="A24" s="1">
        <v>155</v>
      </c>
      <c r="B24" s="12" t="s">
        <v>115</v>
      </c>
      <c r="C24" s="1" t="s">
        <v>8</v>
      </c>
      <c r="D24" s="52">
        <v>83</v>
      </c>
      <c r="E24" s="3">
        <v>158</v>
      </c>
      <c r="F24" s="3">
        <v>179</v>
      </c>
      <c r="G24" s="60">
        <f t="shared" si="0"/>
        <v>168.5</v>
      </c>
      <c r="H24" s="60"/>
      <c r="I24" s="61">
        <f t="shared" si="1"/>
        <v>26.960000000000004</v>
      </c>
      <c r="J24" s="3">
        <v>40</v>
      </c>
      <c r="K24" s="3">
        <v>40</v>
      </c>
      <c r="L24" s="61">
        <f t="shared" si="2"/>
        <v>40</v>
      </c>
      <c r="N24" s="61">
        <f t="shared" si="3"/>
        <v>12</v>
      </c>
      <c r="O24" s="3">
        <v>81</v>
      </c>
      <c r="P24" s="1" t="s">
        <v>8</v>
      </c>
      <c r="Q24" s="60">
        <f t="shared" si="4"/>
        <v>24.3</v>
      </c>
      <c r="R24" s="60">
        <f t="shared" si="5"/>
        <v>63.260000000000005</v>
      </c>
    </row>
    <row r="25" spans="1:18" ht="10.5" customHeight="1">
      <c r="A25" s="1">
        <v>125</v>
      </c>
      <c r="B25" s="12" t="s">
        <v>116</v>
      </c>
      <c r="D25" s="52">
        <v>65</v>
      </c>
      <c r="E25" s="3">
        <v>200</v>
      </c>
      <c r="F25" s="3">
        <v>212</v>
      </c>
      <c r="G25" s="60">
        <f t="shared" si="0"/>
        <v>206</v>
      </c>
      <c r="H25" s="60" t="s">
        <v>8</v>
      </c>
      <c r="I25" s="61">
        <v>32.159999999999997</v>
      </c>
      <c r="J25" s="3">
        <v>72</v>
      </c>
      <c r="K25" s="3">
        <v>75</v>
      </c>
      <c r="L25" s="61">
        <f t="shared" si="2"/>
        <v>73.5</v>
      </c>
      <c r="M25" s="1" t="s">
        <v>8</v>
      </c>
      <c r="N25" s="61">
        <v>21.45</v>
      </c>
      <c r="O25" s="3">
        <v>67</v>
      </c>
      <c r="Q25" s="60">
        <v>19.5</v>
      </c>
      <c r="R25" s="60">
        <f t="shared" si="5"/>
        <v>73.11</v>
      </c>
    </row>
    <row r="26" spans="1:18" ht="10.5" customHeight="1">
      <c r="A26" s="1">
        <v>126</v>
      </c>
      <c r="B26" s="12" t="s">
        <v>117</v>
      </c>
      <c r="C26" s="1" t="s">
        <v>8</v>
      </c>
      <c r="D26" s="52">
        <v>80</v>
      </c>
      <c r="E26" s="3">
        <v>172</v>
      </c>
      <c r="F26" s="3">
        <v>184</v>
      </c>
      <c r="G26" s="60">
        <f t="shared" si="0"/>
        <v>178</v>
      </c>
      <c r="H26" s="60" t="s">
        <v>8</v>
      </c>
      <c r="I26" s="61">
        <f t="shared" si="1"/>
        <v>28.480000000000004</v>
      </c>
      <c r="J26" s="3">
        <v>77</v>
      </c>
      <c r="K26" s="3">
        <v>73</v>
      </c>
      <c r="L26" s="61">
        <f t="shared" si="2"/>
        <v>75</v>
      </c>
      <c r="M26" s="1" t="s">
        <v>8</v>
      </c>
      <c r="N26" s="61">
        <f t="shared" si="3"/>
        <v>22.5</v>
      </c>
      <c r="O26" s="3">
        <v>75</v>
      </c>
      <c r="P26" s="1" t="s">
        <v>8</v>
      </c>
      <c r="Q26" s="60">
        <f t="shared" si="4"/>
        <v>22.5</v>
      </c>
      <c r="R26" s="60">
        <f t="shared" si="5"/>
        <v>73.48</v>
      </c>
    </row>
    <row r="27" spans="1:18" ht="10.5" customHeight="1">
      <c r="B27" s="12"/>
      <c r="E27" s="3"/>
      <c r="F27" s="3"/>
      <c r="G27" s="60" t="str">
        <f t="shared" si="0"/>
        <v/>
      </c>
      <c r="H27" s="60"/>
      <c r="I27" s="61" t="str">
        <f t="shared" si="1"/>
        <v/>
      </c>
      <c r="J27" s="3"/>
      <c r="K27" s="3"/>
      <c r="L27" s="61" t="str">
        <f t="shared" si="2"/>
        <v/>
      </c>
      <c r="N27" s="61" t="str">
        <f t="shared" si="3"/>
        <v/>
      </c>
      <c r="O27" s="3"/>
      <c r="Q27" s="60" t="str">
        <f t="shared" si="4"/>
        <v/>
      </c>
      <c r="R27" s="60" t="str">
        <f t="shared" si="5"/>
        <v/>
      </c>
    </row>
    <row r="28" spans="1:18" ht="10.5" customHeight="1">
      <c r="B28" s="12"/>
      <c r="D28" s="75"/>
      <c r="E28" s="69"/>
      <c r="F28" s="69"/>
      <c r="G28" s="73" t="str">
        <f t="shared" si="0"/>
        <v/>
      </c>
      <c r="H28" s="73"/>
      <c r="I28" s="72" t="str">
        <f t="shared" si="1"/>
        <v/>
      </c>
      <c r="J28" s="69"/>
      <c r="K28" s="69"/>
      <c r="L28" s="72" t="str">
        <f t="shared" si="2"/>
        <v/>
      </c>
      <c r="N28" s="72" t="str">
        <f t="shared" si="3"/>
        <v/>
      </c>
      <c r="O28" s="69"/>
      <c r="Q28" s="73" t="str">
        <f t="shared" si="4"/>
        <v/>
      </c>
      <c r="R28" s="73" t="str">
        <f t="shared" si="5"/>
        <v/>
      </c>
    </row>
    <row r="29" spans="1:18" ht="10.5" customHeight="1">
      <c r="B29" s="13" t="s">
        <v>123</v>
      </c>
      <c r="G29" s="3"/>
      <c r="H29" s="3"/>
    </row>
    <row r="30" spans="1:18" ht="10.5" customHeight="1">
      <c r="B30" s="14" t="s">
        <v>124</v>
      </c>
      <c r="D30" s="62">
        <f>SUMIF(C23:C28,"x",D23:D28)</f>
        <v>163</v>
      </c>
      <c r="E30" s="63"/>
      <c r="F30" s="63"/>
      <c r="G30" s="63"/>
      <c r="H30" s="63"/>
      <c r="I30" s="64">
        <f>SUMIF(H23:H26,"x",I23:I26)</f>
        <v>60.64</v>
      </c>
      <c r="J30" s="63"/>
      <c r="K30" s="63"/>
      <c r="L30" s="65"/>
      <c r="M30" s="63"/>
      <c r="N30" s="66">
        <f>SUMIF(M23:M28,"x",N23:N28)</f>
        <v>43.95</v>
      </c>
      <c r="O30" s="63"/>
      <c r="P30" s="63"/>
      <c r="Q30" s="67">
        <f>SUMIF(P23:P28,"x",Q23:Q28)</f>
        <v>46.8</v>
      </c>
      <c r="R30" s="67">
        <f>SUM(I30,N30,Q30)</f>
        <v>151.38999999999999</v>
      </c>
    </row>
    <row r="31" spans="1:18" ht="10.5" customHeight="1">
      <c r="A31" s="5"/>
      <c r="B31" s="5"/>
      <c r="C31" s="5"/>
      <c r="D31" s="55"/>
      <c r="E31" s="5"/>
      <c r="F31" s="5"/>
      <c r="G31" s="5"/>
      <c r="H31" s="5"/>
      <c r="I31" s="6"/>
      <c r="J31" s="5"/>
      <c r="K31" s="5"/>
      <c r="L31" s="6"/>
      <c r="M31" s="5"/>
      <c r="N31" s="6"/>
      <c r="O31" s="5"/>
      <c r="P31" s="5"/>
      <c r="Q31" s="56"/>
      <c r="R31" s="5"/>
    </row>
    <row r="32" spans="1:18" s="59" customFormat="1" ht="10.5" customHeight="1">
      <c r="A32" s="78" t="s">
        <v>20</v>
      </c>
      <c r="B32" s="78"/>
      <c r="C32" s="78"/>
      <c r="D32" s="57" t="s">
        <v>5</v>
      </c>
      <c r="E32" s="78" t="s">
        <v>21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 t="s">
        <v>7</v>
      </c>
      <c r="Q32" s="79"/>
      <c r="R32" s="58"/>
    </row>
    <row r="33" spans="1:18" ht="10.5" customHeight="1">
      <c r="A33" s="1">
        <v>132</v>
      </c>
      <c r="B33" s="12" t="s">
        <v>118</v>
      </c>
      <c r="C33" s="1" t="s">
        <v>8</v>
      </c>
      <c r="D33" s="52">
        <v>90</v>
      </c>
      <c r="E33" s="3">
        <v>172</v>
      </c>
      <c r="F33" s="3">
        <v>188</v>
      </c>
      <c r="G33" s="60">
        <f>IF(D33&lt;1,"",(E33+F33)/2)</f>
        <v>180</v>
      </c>
      <c r="H33" s="60" t="s">
        <v>8</v>
      </c>
      <c r="I33" s="61">
        <f>IF(D33&lt;1,"",IF(D33&lt;70,G33*0.4*0.4-0.8,IF(D33&gt;=95,G33*0.4*0.4+0.4,G33*0.4*0.4)))</f>
        <v>28.8</v>
      </c>
      <c r="J33" s="3">
        <v>69</v>
      </c>
      <c r="K33" s="3">
        <v>70</v>
      </c>
      <c r="L33" s="61">
        <f>IF(D33&lt;1,"",(J33+K33)/2)</f>
        <v>69.5</v>
      </c>
      <c r="M33" s="1" t="s">
        <v>8</v>
      </c>
      <c r="N33" s="72">
        <f>IF(D33&lt;1,"",IF(D33&lt;70,L33*0.3-0.6,IF(D33&gt;=95,L33*0.3+0.3,L33*0.3)))</f>
        <v>20.849999999999998</v>
      </c>
      <c r="O33" s="3">
        <v>65</v>
      </c>
      <c r="Q33" s="73">
        <f>IF(D33&lt;1,"",IF(D33&lt;70,O33*0.3-0.6,IF(D33&gt;=95,O33*0.3+0.3,O33*0.3)))</f>
        <v>19.5</v>
      </c>
      <c r="R33" s="73">
        <f>IF(D33&lt;1,"",(I33+N33+Q33))</f>
        <v>69.150000000000006</v>
      </c>
    </row>
    <row r="34" spans="1:18" ht="10.5" customHeight="1">
      <c r="A34" s="1">
        <v>133</v>
      </c>
      <c r="B34" s="12" t="s">
        <v>125</v>
      </c>
      <c r="D34" s="52">
        <v>89</v>
      </c>
      <c r="E34" s="3">
        <v>182</v>
      </c>
      <c r="F34" s="3">
        <v>168</v>
      </c>
      <c r="G34" s="60">
        <f>IF(D34&lt;1,"",(E34+F34)/2)</f>
        <v>175</v>
      </c>
      <c r="H34" s="60"/>
      <c r="I34" s="61">
        <f>IF(D34&lt;1,"",IF(D34&lt;70,G34*0.4*0.4-0.8,IF(D34&gt;=95,G34*0.4*0.4+0.4,G34*0.4*0.4)))</f>
        <v>28</v>
      </c>
      <c r="J34" s="3">
        <v>63</v>
      </c>
      <c r="K34" s="3">
        <v>67</v>
      </c>
      <c r="L34" s="61">
        <f>IF(D34&lt;1,"",(J34+K34)/2)</f>
        <v>65</v>
      </c>
      <c r="M34" s="1" t="s">
        <v>8</v>
      </c>
      <c r="N34" s="72">
        <f>IF(D34&lt;1,"",IF(D34&lt;70,L34*0.3-0.6,IF(D34&gt;=95,L34*0.3+0.3,L34*0.3)))</f>
        <v>19.5</v>
      </c>
      <c r="O34" s="3">
        <v>72</v>
      </c>
      <c r="P34" s="1" t="s">
        <v>8</v>
      </c>
      <c r="Q34" s="73">
        <f>IF(D34&lt;1,"",IF(D34&lt;70,O34*0.3-0.6,IF(D34&gt;=95,O34*0.3+0.3,O34*0.3)))</f>
        <v>21.599999999999998</v>
      </c>
      <c r="R34" s="73">
        <f>IF(D34&lt;1,"",(I34+N34+Q34))</f>
        <v>69.099999999999994</v>
      </c>
    </row>
    <row r="35" spans="1:18" ht="10.5" customHeight="1">
      <c r="A35" s="1">
        <v>134</v>
      </c>
      <c r="B35" s="12" t="s">
        <v>119</v>
      </c>
      <c r="C35" s="1" t="s">
        <v>8</v>
      </c>
      <c r="D35" s="52">
        <v>96</v>
      </c>
      <c r="E35" s="3">
        <v>170</v>
      </c>
      <c r="F35" s="3">
        <v>193</v>
      </c>
      <c r="G35" s="60">
        <f>IF(D35&lt;1,"",(E35+F35)/2)</f>
        <v>181.5</v>
      </c>
      <c r="H35" s="60" t="s">
        <v>8</v>
      </c>
      <c r="I35" s="61">
        <v>30.04</v>
      </c>
      <c r="J35" s="3">
        <v>0</v>
      </c>
      <c r="K35" s="3">
        <v>0</v>
      </c>
      <c r="L35" s="61">
        <f>IF(D35&lt;1,"",(J35+K35)/2)</f>
        <v>0</v>
      </c>
      <c r="N35" s="72">
        <f>IF(D35&lt;1,"",IF(D35&lt;70,L35*0.3-0.6,IF(D35&gt;=95,L35*0.3+0.3,L35*0.3)))</f>
        <v>0.3</v>
      </c>
      <c r="O35" s="3">
        <v>71</v>
      </c>
      <c r="P35" s="1" t="s">
        <v>8</v>
      </c>
      <c r="Q35" s="73">
        <v>21.9</v>
      </c>
      <c r="R35" s="73">
        <f>IF(D35&lt;1,"",(I35+N35+Q35))</f>
        <v>52.239999999999995</v>
      </c>
    </row>
    <row r="36" spans="1:18" ht="10.5" customHeight="1">
      <c r="B36" s="12"/>
      <c r="E36" s="3"/>
      <c r="F36" s="3"/>
      <c r="G36" s="60"/>
      <c r="H36" s="60"/>
      <c r="I36" s="61"/>
      <c r="J36" s="3"/>
      <c r="K36" s="3"/>
      <c r="L36" s="61"/>
      <c r="N36" s="72"/>
      <c r="O36" s="3"/>
      <c r="Q36" s="73"/>
      <c r="R36" s="73"/>
    </row>
    <row r="37" spans="1:18" ht="10.5" customHeight="1">
      <c r="B37" s="12"/>
      <c r="E37" s="3"/>
      <c r="F37" s="3"/>
      <c r="G37" s="60"/>
      <c r="H37" s="60"/>
      <c r="I37" s="61"/>
      <c r="J37" s="3"/>
      <c r="K37" s="3"/>
      <c r="L37" s="61"/>
      <c r="N37" s="72"/>
      <c r="O37" s="3"/>
      <c r="Q37" s="73"/>
      <c r="R37" s="73"/>
    </row>
    <row r="38" spans="1:18" ht="10.5" customHeight="1">
      <c r="B38" s="13" t="s">
        <v>123</v>
      </c>
      <c r="G38" s="3"/>
      <c r="H38" s="3"/>
    </row>
    <row r="39" spans="1:18" ht="10.5" customHeight="1">
      <c r="B39" s="14" t="s">
        <v>124</v>
      </c>
      <c r="C39" s="15"/>
      <c r="D39" s="62">
        <f>SUMIF(C33:C37,"x",D33:D37)</f>
        <v>186</v>
      </c>
      <c r="E39" s="63"/>
      <c r="F39" s="63"/>
      <c r="G39" s="63"/>
      <c r="H39" s="63"/>
      <c r="I39" s="64">
        <f>SUMIF(H33:H37,"x",I33:I37)</f>
        <v>58.84</v>
      </c>
      <c r="J39" s="63"/>
      <c r="K39" s="63"/>
      <c r="L39" s="65"/>
      <c r="M39" s="63"/>
      <c r="N39" s="66">
        <f>SUMIF(M33:M37,"x",N33:N37)</f>
        <v>40.349999999999994</v>
      </c>
      <c r="O39" s="63"/>
      <c r="P39" s="63"/>
      <c r="Q39" s="67">
        <f>SUMIF(P33:P37,"x",Q33:Q37)</f>
        <v>43.5</v>
      </c>
      <c r="R39" s="67">
        <f>SUM(I39,N39,Q39)</f>
        <v>142.69</v>
      </c>
    </row>
    <row r="41" spans="1:18" s="59" customFormat="1" ht="10.5" customHeight="1">
      <c r="A41" s="78" t="s">
        <v>105</v>
      </c>
      <c r="B41" s="78"/>
      <c r="C41" s="78"/>
      <c r="D41" s="57" t="s">
        <v>5</v>
      </c>
      <c r="E41" s="78" t="s">
        <v>25</v>
      </c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 t="s">
        <v>7</v>
      </c>
      <c r="Q41" s="79"/>
      <c r="R41" s="58" t="s">
        <v>8</v>
      </c>
    </row>
    <row r="42" spans="1:18" ht="10.5" customHeight="1">
      <c r="A42" s="1">
        <v>142</v>
      </c>
      <c r="B42" s="12" t="s">
        <v>126</v>
      </c>
      <c r="D42" s="52">
        <v>74</v>
      </c>
      <c r="E42" s="3">
        <v>118</v>
      </c>
      <c r="F42" s="3">
        <v>95</v>
      </c>
      <c r="G42" s="60">
        <f>IF(D42&lt;1,"",(E42+F42)/2)</f>
        <v>106.5</v>
      </c>
      <c r="H42" s="60"/>
      <c r="I42" s="72">
        <f>IF(D42&lt;1,"",IF(D42&lt;70,G42*0.4*0.4-0.8,IF(D42&gt;=95,G42*0.4*0.4+0.4,G42*0.4*0.4)))</f>
        <v>17.040000000000003</v>
      </c>
      <c r="J42" s="3">
        <v>62</v>
      </c>
      <c r="K42" s="3">
        <v>60</v>
      </c>
      <c r="L42" s="61">
        <f>IF(D42&lt;1,"",(J42+K42)/2)</f>
        <v>61</v>
      </c>
      <c r="N42" s="61">
        <f>IF(D42&lt;1,"",IF(D42&lt;70,L42*0.3-0.6,IF(D42&gt;=95,L42*0.3+0.3,L42*0.3)))</f>
        <v>18.3</v>
      </c>
      <c r="O42" s="3">
        <v>60</v>
      </c>
      <c r="Q42" s="60">
        <f>IF(D42&lt;1,"",IF(D42&lt;70,O42*0.3-0.6,IF(D42&gt;=95,O42*0.3+0.3,O42*0.3)))</f>
        <v>18</v>
      </c>
      <c r="R42" s="60">
        <f>IF(D42&lt;1,"",(I42+N42+Q42))</f>
        <v>53.34</v>
      </c>
    </row>
    <row r="43" spans="1:18" ht="10.5" customHeight="1">
      <c r="B43" s="12"/>
      <c r="E43" s="3"/>
      <c r="F43" s="3"/>
      <c r="G43" s="60"/>
      <c r="H43" s="60"/>
      <c r="I43" s="72"/>
      <c r="J43" s="3"/>
      <c r="K43" s="3"/>
      <c r="L43" s="61"/>
      <c r="N43" s="61"/>
      <c r="O43" s="3"/>
      <c r="Q43" s="60"/>
      <c r="R43" s="60"/>
    </row>
    <row r="44" spans="1:18" ht="10.5" customHeight="1">
      <c r="B44" s="12"/>
      <c r="E44" s="3"/>
      <c r="F44" s="3"/>
      <c r="G44" s="60"/>
      <c r="H44" s="60"/>
      <c r="I44" s="72"/>
      <c r="J44" s="3"/>
      <c r="K44" s="3"/>
      <c r="L44" s="61"/>
      <c r="N44" s="61"/>
      <c r="O44" s="3"/>
      <c r="Q44" s="60"/>
      <c r="R44" s="60"/>
    </row>
    <row r="45" spans="1:18" ht="10.5" customHeight="1">
      <c r="B45" s="12"/>
      <c r="E45" s="3"/>
      <c r="F45" s="3"/>
      <c r="G45" s="60" t="str">
        <f>IF(D45&lt;1,"",(E45+F45)/2)</f>
        <v/>
      </c>
      <c r="H45" s="60"/>
      <c r="I45" s="61" t="str">
        <f>IF(D45&lt;1,"",IF(D45&lt;70,G45*0.4*0.4-0.8,IF(D45&gt;=95,G45*0.4*0.4+0.4,G45*0.4*0.4)))</f>
        <v/>
      </c>
      <c r="J45" s="3"/>
      <c r="K45" s="3"/>
      <c r="L45" s="61" t="str">
        <f>IF(D45&lt;1,"",(J45+K45)/2)</f>
        <v/>
      </c>
      <c r="N45" s="61" t="str">
        <f>IF(D45&lt;1,"",IF(D45&lt;70,L45*0.3-0.6,IF(D45&gt;=95,L45*0.3+0.3,L45*0.3)))</f>
        <v/>
      </c>
      <c r="O45" s="3"/>
      <c r="Q45" s="60" t="str">
        <f>IF(D45&lt;1,"",IF(D45&lt;70,O45*0.3-0.6,IF(D45&gt;=95,O45*0.3+0.3,O45*0.3)))</f>
        <v/>
      </c>
      <c r="R45" s="60" t="str">
        <f>IF(D45&lt;1,"",(I45+N45+Q45))</f>
        <v/>
      </c>
    </row>
    <row r="46" spans="1:18" ht="10.5" customHeight="1">
      <c r="B46" s="13" t="s">
        <v>123</v>
      </c>
      <c r="G46" s="3"/>
      <c r="H46" s="3"/>
    </row>
    <row r="47" spans="1:18" ht="10.5" customHeight="1">
      <c r="B47" s="14" t="s">
        <v>124</v>
      </c>
      <c r="C47" s="15"/>
      <c r="D47" s="62">
        <f>SUMIF(C42:C45,"x",D42:D45)</f>
        <v>0</v>
      </c>
      <c r="E47" s="63"/>
      <c r="F47" s="63"/>
      <c r="G47" s="63"/>
      <c r="H47" s="63"/>
      <c r="I47" s="64">
        <f>SUMIF(H42:H47,"x",I42:I47)</f>
        <v>0</v>
      </c>
      <c r="J47" s="63"/>
      <c r="K47" s="63"/>
      <c r="L47" s="65"/>
      <c r="M47" s="63"/>
      <c r="N47" s="66">
        <f>SUMIF(M42:M45,"x",N42:N45)</f>
        <v>0</v>
      </c>
      <c r="O47" s="63"/>
      <c r="P47" s="63"/>
      <c r="Q47" s="67">
        <f>SUMIF(P42:P45,"x",Q42:Q45)</f>
        <v>0</v>
      </c>
      <c r="R47" s="67">
        <f>SUM(I47,N47,Q47)</f>
        <v>0</v>
      </c>
    </row>
    <row r="48" spans="1:18" ht="10.5" customHeight="1">
      <c r="B48" s="14"/>
      <c r="C48" s="15"/>
      <c r="D48" s="68"/>
      <c r="E48" s="69"/>
      <c r="F48" s="69"/>
      <c r="G48" s="69"/>
      <c r="H48" s="69"/>
      <c r="I48" s="72"/>
      <c r="J48" s="69"/>
      <c r="K48" s="69"/>
      <c r="L48" s="71"/>
      <c r="M48" s="69"/>
      <c r="N48" s="72"/>
      <c r="O48" s="69"/>
      <c r="P48" s="69"/>
      <c r="Q48" s="73"/>
      <c r="R48" s="73"/>
    </row>
    <row r="49" spans="1:18" s="59" customFormat="1" ht="10.5" customHeight="1">
      <c r="A49" s="78" t="s">
        <v>28</v>
      </c>
      <c r="B49" s="78"/>
      <c r="C49" s="78"/>
      <c r="D49" s="57" t="s">
        <v>5</v>
      </c>
      <c r="E49" s="78" t="s">
        <v>38</v>
      </c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9" t="s">
        <v>7</v>
      </c>
      <c r="Q49" s="79"/>
      <c r="R49" s="58" t="s">
        <v>8</v>
      </c>
    </row>
    <row r="50" spans="1:18" ht="10.5" customHeight="1">
      <c r="A50" s="1">
        <v>143</v>
      </c>
      <c r="B50" s="12" t="s">
        <v>127</v>
      </c>
      <c r="C50" s="1" t="s">
        <v>8</v>
      </c>
      <c r="D50" s="52">
        <v>75</v>
      </c>
      <c r="E50" s="3">
        <v>168</v>
      </c>
      <c r="F50" s="3">
        <v>140</v>
      </c>
      <c r="G50" s="60">
        <f>IF(D50&lt;1,"",(E50+F50)/2)</f>
        <v>154</v>
      </c>
      <c r="H50" s="60" t="s">
        <v>8</v>
      </c>
      <c r="I50" s="61">
        <f>IF(D50&lt;1,"",IF(D50&lt;70,G50*0.4*0.4-0.8,IF(D50&gt;=95,G50*0.4*0.4+0.4,G50*0.4*0.4)))</f>
        <v>24.64</v>
      </c>
      <c r="J50" s="3">
        <v>67</v>
      </c>
      <c r="K50" s="3">
        <v>65</v>
      </c>
      <c r="L50" s="61">
        <f>IF(D50&lt;1,"",(J50+K50)/2)</f>
        <v>66</v>
      </c>
      <c r="M50" s="1" t="s">
        <v>8</v>
      </c>
      <c r="N50" s="61">
        <f>IF(D50&lt;1,"",IF(D50&lt;70,L50*0.3-0.6,IF(D50&gt;=95,L50*0.3+0.3,L50*0.3)))</f>
        <v>19.8</v>
      </c>
      <c r="O50" s="3">
        <v>74</v>
      </c>
      <c r="P50" s="1" t="s">
        <v>8</v>
      </c>
      <c r="Q50" s="60">
        <f>IF(D50&lt;1,"",IF(D50&lt;70,O50*0.3-0.6,IF(D50&gt;=95,O50*0.3+0.3,O50*0.3)))</f>
        <v>22.2</v>
      </c>
      <c r="R50" s="60">
        <f>IF(D50&lt;1,"",(I50+N50+Q50))</f>
        <v>66.64</v>
      </c>
    </row>
    <row r="51" spans="1:18" ht="10.5" customHeight="1">
      <c r="A51" s="1">
        <v>147</v>
      </c>
      <c r="B51" s="12" t="s">
        <v>128</v>
      </c>
      <c r="D51" s="52">
        <v>54</v>
      </c>
      <c r="E51" s="3">
        <v>184</v>
      </c>
      <c r="F51" s="3">
        <v>165</v>
      </c>
      <c r="G51" s="60">
        <f>IF(D51&lt;1,"",(E51+F51)/2)</f>
        <v>174.5</v>
      </c>
      <c r="H51" s="60" t="s">
        <v>8</v>
      </c>
      <c r="I51" s="61">
        <f>IF(D51&lt;1,"",IF(D51&lt;70,G51*0.4*0.4-0.8,IF(D51&gt;=95,G51*0.4*0.4+0.4,G51*0.4*0.4)))</f>
        <v>27.12</v>
      </c>
      <c r="J51" s="3">
        <v>60</v>
      </c>
      <c r="K51" s="3">
        <v>64</v>
      </c>
      <c r="L51" s="61">
        <f>IF(D51&lt;1,"",(J51+K51)/2)</f>
        <v>62</v>
      </c>
      <c r="N51" s="61">
        <f>IF(D51&lt;1,"",IF(D51&lt;70,L51*0.3-0.6,IF(D51&gt;=95,L51*0.3+0.3,L51*0.3)))</f>
        <v>17.999999999999996</v>
      </c>
      <c r="O51" s="3">
        <v>59</v>
      </c>
      <c r="Q51" s="60">
        <f>IF(D51&lt;1,"",IF(D51&lt;70,O51*0.3-0.6,IF(D51&gt;=95,O51*0.3+0.3,O51*0.3)))</f>
        <v>17.099999999999998</v>
      </c>
      <c r="R51" s="60">
        <f>IF(D51&lt;1,"",(I51+N51+Q51))</f>
        <v>62.22</v>
      </c>
    </row>
    <row r="52" spans="1:18" ht="10.5" customHeight="1">
      <c r="A52" s="1">
        <v>148</v>
      </c>
      <c r="B52" s="12" t="s">
        <v>120</v>
      </c>
      <c r="C52" s="1" t="s">
        <v>8</v>
      </c>
      <c r="D52" s="52">
        <v>66</v>
      </c>
      <c r="E52" s="3">
        <v>141</v>
      </c>
      <c r="F52" s="3">
        <v>153</v>
      </c>
      <c r="G52" s="60">
        <f>IF(D52&lt;1,"",(E52+F52)/2)</f>
        <v>147</v>
      </c>
      <c r="H52" s="60"/>
      <c r="I52" s="61">
        <f>IF(D52&lt;1,"",IF(D52&lt;70,G52*0.4*0.4-0.8,IF(D52&gt;=95,G52*0.4*0.4+0.4,G52*0.4*0.4)))</f>
        <v>22.720000000000002</v>
      </c>
      <c r="J52" s="3">
        <v>73</v>
      </c>
      <c r="K52" s="3">
        <v>74</v>
      </c>
      <c r="L52" s="61">
        <f>IF(D52&lt;1,"",(J52+K52)/2)</f>
        <v>73.5</v>
      </c>
      <c r="M52" s="1" t="s">
        <v>8</v>
      </c>
      <c r="N52" s="61">
        <f>IF(D52&lt;1,"",IF(D52&lt;70,L52*0.3-0.6,IF(D52&gt;=95,L52*0.3+0.3,L52*0.3)))</f>
        <v>21.45</v>
      </c>
      <c r="O52" s="3">
        <v>68.5</v>
      </c>
      <c r="P52" s="1" t="s">
        <v>8</v>
      </c>
      <c r="Q52" s="60">
        <f>IF(D52&lt;1,"",IF(D52&lt;70,O52*0.3-0.6,IF(D52&gt;=95,O52*0.3+0.3,O52*0.3)))</f>
        <v>19.95</v>
      </c>
      <c r="R52" s="60">
        <f>IF(D52&lt;1,"",(I52+N52+Q52))</f>
        <v>64.12</v>
      </c>
    </row>
    <row r="53" spans="1:18" ht="10.5" customHeight="1">
      <c r="B53" s="12"/>
      <c r="E53" s="3"/>
      <c r="F53" s="3"/>
      <c r="G53" s="60"/>
      <c r="H53" s="60"/>
      <c r="I53" s="61"/>
      <c r="J53" s="3"/>
      <c r="K53" s="3"/>
      <c r="L53" s="61"/>
      <c r="N53" s="61"/>
      <c r="O53" s="3"/>
      <c r="Q53" s="60"/>
      <c r="R53" s="60"/>
    </row>
    <row r="54" spans="1:18" ht="10.5" customHeight="1">
      <c r="B54" s="12"/>
      <c r="E54" s="3"/>
      <c r="F54" s="3"/>
      <c r="G54" s="60"/>
      <c r="H54" s="60"/>
      <c r="I54" s="61"/>
      <c r="J54" s="3"/>
      <c r="K54" s="3"/>
      <c r="L54" s="61"/>
      <c r="N54" s="61"/>
      <c r="O54" s="3"/>
      <c r="Q54" s="60"/>
      <c r="R54" s="60"/>
    </row>
    <row r="55" spans="1:18" ht="10.5" customHeight="1">
      <c r="B55" s="13" t="s">
        <v>123</v>
      </c>
      <c r="G55" s="3"/>
      <c r="H55" s="3"/>
    </row>
    <row r="56" spans="1:18" ht="10.5" customHeight="1">
      <c r="B56" s="14" t="s">
        <v>124</v>
      </c>
      <c r="C56" s="15"/>
      <c r="D56" s="62">
        <f>SUMIF(C50:C54,"x",D50:D54)</f>
        <v>141</v>
      </c>
      <c r="E56" s="63"/>
      <c r="F56" s="63"/>
      <c r="G56" s="63"/>
      <c r="H56" s="63"/>
      <c r="I56" s="64">
        <f>SUMIF(H50:H56,"x",I50:I56)</f>
        <v>51.760000000000005</v>
      </c>
      <c r="J56" s="63"/>
      <c r="K56" s="63"/>
      <c r="L56" s="65"/>
      <c r="M56" s="63"/>
      <c r="N56" s="66">
        <f>SUMIF(M50:M54,"x",N50:N54)</f>
        <v>41.25</v>
      </c>
      <c r="O56" s="63"/>
      <c r="P56" s="63"/>
      <c r="Q56" s="67">
        <f>SUMIF(P50:P54,"x",Q50:Q54)</f>
        <v>42.15</v>
      </c>
      <c r="R56" s="67">
        <f>SUM(I56,N56,Q56)</f>
        <v>135.16</v>
      </c>
    </row>
    <row r="57" spans="1:18" ht="10.5" customHeight="1">
      <c r="B57" s="14"/>
      <c r="C57" s="15"/>
      <c r="D57" s="68"/>
      <c r="E57" s="69"/>
      <c r="F57" s="69"/>
      <c r="G57" s="69"/>
      <c r="H57" s="69"/>
      <c r="I57" s="72"/>
      <c r="J57" s="69"/>
      <c r="K57" s="69"/>
      <c r="L57" s="71"/>
      <c r="M57" s="69"/>
      <c r="N57" s="72"/>
      <c r="O57" s="69"/>
      <c r="P57" s="69"/>
      <c r="Q57" s="73"/>
      <c r="R57" s="73"/>
    </row>
    <row r="58" spans="1:18" s="59" customFormat="1" ht="10.5" customHeight="1">
      <c r="A58" s="78" t="s">
        <v>30</v>
      </c>
      <c r="B58" s="78"/>
      <c r="C58" s="78"/>
      <c r="D58" s="57" t="s">
        <v>5</v>
      </c>
      <c r="E58" s="78" t="s">
        <v>31</v>
      </c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9" t="s">
        <v>7</v>
      </c>
      <c r="Q58" s="79"/>
      <c r="R58" s="58" t="s">
        <v>8</v>
      </c>
    </row>
    <row r="59" spans="1:18" ht="10.5" customHeight="1">
      <c r="A59" s="1">
        <v>154</v>
      </c>
      <c r="B59" s="12" t="s">
        <v>121</v>
      </c>
      <c r="C59" s="1" t="s">
        <v>8</v>
      </c>
      <c r="D59" s="52">
        <v>89.1</v>
      </c>
      <c r="E59" s="3">
        <v>203</v>
      </c>
      <c r="F59" s="3">
        <v>198</v>
      </c>
      <c r="G59" s="60">
        <f>IF(D59&lt;1,"",(E59+F59)/2)</f>
        <v>200.5</v>
      </c>
      <c r="H59" s="60" t="s">
        <v>8</v>
      </c>
      <c r="I59" s="61">
        <f>IF(D59&lt;1,"",IF(D59&lt;70,G59*0.4*0.4-0.8,IF(D59&gt;=95,G59*0.4*0.4+0.4,G59*0.4*0.4)))</f>
        <v>32.080000000000005</v>
      </c>
      <c r="J59" s="3">
        <v>82</v>
      </c>
      <c r="K59" s="3">
        <v>82</v>
      </c>
      <c r="L59" s="61">
        <f>IF(D59&lt;1,"",(J59+K59)/2)</f>
        <v>82</v>
      </c>
      <c r="M59" s="1" t="s">
        <v>8</v>
      </c>
      <c r="N59" s="61">
        <f>IF(D59&lt;1,"",IF(D59&lt;70,L59*0.3-0.6,IF(D59&gt;=95,L59*0.3+0.3,L59*0.3)))</f>
        <v>24.599999999999998</v>
      </c>
      <c r="O59" s="3">
        <v>58</v>
      </c>
      <c r="P59" s="1" t="s">
        <v>8</v>
      </c>
      <c r="Q59" s="60">
        <f>IF(D59&lt;1,"",IF(D59&lt;70,O59*0.3-0.6,IF(D59&gt;=95,O59*0.3+0.3,O59*0.3)))</f>
        <v>17.399999999999999</v>
      </c>
      <c r="R59" s="60">
        <f>IF(D59&lt;1,"",(I59+N59+Q59))</f>
        <v>74.080000000000013</v>
      </c>
    </row>
    <row r="60" spans="1:18" ht="10.5" customHeight="1">
      <c r="A60" s="1">
        <v>149</v>
      </c>
      <c r="B60" s="12" t="s">
        <v>129</v>
      </c>
      <c r="C60" s="1" t="s">
        <v>8</v>
      </c>
      <c r="D60" s="52">
        <v>78</v>
      </c>
      <c r="E60" s="3">
        <v>166</v>
      </c>
      <c r="F60" s="3">
        <v>162</v>
      </c>
      <c r="G60" s="60">
        <f>IF(D60&lt;1,"",(E60+F60)/2)</f>
        <v>164</v>
      </c>
      <c r="H60" s="60" t="s">
        <v>8</v>
      </c>
      <c r="I60" s="61">
        <f>IF(D60&lt;1,"",IF(D60&lt;70,G60*0.4*0.4-0.8,IF(D60&gt;=95,G60*0.4*0.4+0.4,G60*0.4*0.4)))</f>
        <v>26.240000000000006</v>
      </c>
      <c r="J60" s="3">
        <v>85</v>
      </c>
      <c r="K60" s="3">
        <v>85</v>
      </c>
      <c r="L60" s="61">
        <f>IF(D60&lt;1,"",(J60+K60)/2)</f>
        <v>85</v>
      </c>
      <c r="M60" s="1" t="s">
        <v>8</v>
      </c>
      <c r="N60" s="61">
        <f>IF(D60&lt;1,"",IF(D60&lt;70,L60*0.3-0.6,IF(D60&gt;=95,L60*0.3+0.3,L60*0.3)))</f>
        <v>25.5</v>
      </c>
      <c r="O60" s="3">
        <v>68</v>
      </c>
      <c r="P60" s="1" t="s">
        <v>8</v>
      </c>
      <c r="Q60" s="60">
        <f>IF(D60&lt;1,"",IF(D60&lt;70,O60*0.3-0.6,IF(D60&gt;=95,O60*0.3+0.3,O60*0.3)))</f>
        <v>20.399999999999999</v>
      </c>
      <c r="R60" s="60">
        <f>IF(D60&lt;1,"",(I60+N60+Q60))</f>
        <v>72.140000000000015</v>
      </c>
    </row>
    <row r="61" spans="1:18" ht="10.5" customHeight="1">
      <c r="B61" s="12"/>
      <c r="E61" s="3"/>
      <c r="F61" s="3"/>
      <c r="G61" s="60"/>
      <c r="H61" s="60"/>
      <c r="I61" s="61"/>
      <c r="J61" s="3"/>
      <c r="K61" s="3"/>
      <c r="L61" s="61"/>
      <c r="N61" s="61"/>
      <c r="O61" s="3"/>
      <c r="Q61" s="60"/>
      <c r="R61" s="60"/>
    </row>
    <row r="62" spans="1:18" ht="10.5" customHeight="1">
      <c r="B62" s="12"/>
      <c r="E62" s="3"/>
      <c r="F62" s="3"/>
      <c r="G62" s="60"/>
      <c r="H62" s="60"/>
      <c r="I62" s="61"/>
      <c r="J62" s="3"/>
      <c r="K62" s="3"/>
      <c r="L62" s="61"/>
      <c r="N62" s="61"/>
      <c r="O62" s="3"/>
      <c r="Q62" s="60"/>
      <c r="R62" s="60"/>
    </row>
    <row r="63" spans="1:18" ht="10.5" customHeight="1">
      <c r="B63" s="13" t="s">
        <v>123</v>
      </c>
      <c r="G63" s="3"/>
      <c r="H63" s="3"/>
    </row>
    <row r="64" spans="1:18" ht="10.5" customHeight="1">
      <c r="B64" s="14" t="s">
        <v>124</v>
      </c>
      <c r="C64" s="15"/>
      <c r="D64" s="62">
        <f>SUMIF(C59:C61,"x",D59:D61)</f>
        <v>167.1</v>
      </c>
      <c r="E64" s="63"/>
      <c r="F64" s="63"/>
      <c r="G64" s="63"/>
      <c r="H64" s="63"/>
      <c r="I64" s="64">
        <f>SUMIF(H59:H63,"x",I59:I63)</f>
        <v>58.320000000000007</v>
      </c>
      <c r="J64" s="63"/>
      <c r="K64" s="63"/>
      <c r="L64" s="65"/>
      <c r="M64" s="63"/>
      <c r="N64" s="66">
        <f>SUMIF(M59:M61,"x",N59:N61)</f>
        <v>50.099999999999994</v>
      </c>
      <c r="O64" s="63"/>
      <c r="P64" s="63"/>
      <c r="Q64" s="67">
        <f>SUMIF(P59:P61,"x",Q59:Q61)</f>
        <v>37.799999999999997</v>
      </c>
      <c r="R64" s="67">
        <f>SUM(I64,N64,Q64)</f>
        <v>146.22</v>
      </c>
    </row>
    <row r="65" spans="1:18" ht="10.5" customHeight="1">
      <c r="A65" s="2"/>
      <c r="B65" s="2"/>
      <c r="C65" s="2"/>
      <c r="D65" s="76"/>
      <c r="E65" s="2"/>
      <c r="F65" s="2"/>
      <c r="G65" s="2"/>
      <c r="H65" s="2"/>
      <c r="I65" s="77"/>
      <c r="J65" s="2"/>
      <c r="K65" s="2"/>
      <c r="L65" s="77"/>
      <c r="M65" s="2"/>
      <c r="N65" s="77"/>
      <c r="O65" s="2"/>
      <c r="P65" s="2"/>
      <c r="Q65" s="2"/>
      <c r="R65" s="4"/>
    </row>
    <row r="66" spans="1:18" ht="10.5" customHeight="1">
      <c r="A66" s="2"/>
      <c r="B66" s="2"/>
      <c r="C66" s="2"/>
      <c r="D66" s="76"/>
      <c r="E66" s="2"/>
      <c r="F66" s="2"/>
      <c r="G66" s="2"/>
      <c r="H66" s="2"/>
      <c r="I66" s="77"/>
      <c r="J66" s="2"/>
      <c r="K66" s="2"/>
      <c r="L66" s="77"/>
      <c r="M66" s="2"/>
      <c r="N66" s="77"/>
      <c r="O66" s="2"/>
      <c r="P66" s="2"/>
      <c r="Q66" s="2"/>
      <c r="R66" s="4"/>
    </row>
    <row r="75" spans="1:18" ht="10.5" customHeight="1">
      <c r="A75" s="2"/>
      <c r="B75" s="15"/>
      <c r="C75" s="2"/>
      <c r="D75" s="76"/>
      <c r="E75" s="2"/>
      <c r="F75" s="2"/>
      <c r="G75" s="2"/>
      <c r="H75" s="2"/>
      <c r="I75" s="77"/>
      <c r="J75" s="2"/>
      <c r="K75" s="2"/>
      <c r="L75" s="77"/>
      <c r="M75" s="2"/>
      <c r="N75" s="77"/>
      <c r="O75" s="2"/>
      <c r="P75" s="2"/>
      <c r="Q75" s="2"/>
      <c r="R75" s="4"/>
    </row>
    <row r="83" spans="1:18" ht="10.5" customHeight="1">
      <c r="A83" s="2"/>
      <c r="B83" s="2"/>
      <c r="C83" s="2"/>
      <c r="D83" s="76"/>
      <c r="E83" s="2"/>
      <c r="F83" s="2"/>
      <c r="G83" s="2"/>
      <c r="H83" s="2"/>
      <c r="I83" s="77"/>
      <c r="J83" s="2"/>
      <c r="K83" s="2"/>
      <c r="L83" s="77"/>
      <c r="M83" s="2"/>
      <c r="N83" s="77"/>
      <c r="O83" s="2"/>
      <c r="P83" s="2"/>
      <c r="Q83" s="2"/>
      <c r="R83" s="4"/>
    </row>
  </sheetData>
  <sheetCalcPr fullCalcOnLoad="1"/>
  <mergeCells count="21">
    <mergeCell ref="A58:C58"/>
    <mergeCell ref="E58:O58"/>
    <mergeCell ref="P58:Q58"/>
    <mergeCell ref="A41:C41"/>
    <mergeCell ref="E41:O41"/>
    <mergeCell ref="P41:Q41"/>
    <mergeCell ref="A49:C49"/>
    <mergeCell ref="E49:O49"/>
    <mergeCell ref="P49:Q49"/>
    <mergeCell ref="A22:C22"/>
    <mergeCell ref="E22:O22"/>
    <mergeCell ref="P22:Q22"/>
    <mergeCell ref="A32:C32"/>
    <mergeCell ref="E32:O32"/>
    <mergeCell ref="P32:Q32"/>
    <mergeCell ref="A5:C5"/>
    <mergeCell ref="E5:O5"/>
    <mergeCell ref="P5:Q5"/>
    <mergeCell ref="A13:C13"/>
    <mergeCell ref="E13:O13"/>
    <mergeCell ref="P13:Q13"/>
  </mergeCells>
  <phoneticPr fontId="8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32"/>
  <sheetViews>
    <sheetView view="pageLayout" workbookViewId="0">
      <selection activeCell="R16" sqref="R16"/>
    </sheetView>
  </sheetViews>
  <sheetFormatPr baseColWidth="10" defaultColWidth="8.83203125" defaultRowHeight="14"/>
  <cols>
    <col min="1" max="1" width="7.5" style="16" customWidth="1"/>
    <col min="2" max="2" width="15.83203125" style="16" customWidth="1"/>
    <col min="3" max="3" width="7.6640625" style="16" customWidth="1"/>
    <col min="4" max="4" width="7.5" style="18" customWidth="1"/>
    <col min="5" max="5" width="6.1640625" style="16" customWidth="1"/>
    <col min="6" max="6" width="5.6640625" style="16" customWidth="1"/>
    <col min="7" max="7" width="8.83203125" style="16"/>
    <col min="8" max="8" width="8.1640625" style="16" customWidth="1"/>
    <col min="9" max="9" width="5.6640625" style="19" customWidth="1"/>
    <col min="10" max="10" width="5.6640625" style="20" customWidth="1"/>
    <col min="11" max="11" width="6" style="20" customWidth="1"/>
    <col min="12" max="12" width="6.83203125" style="19" customWidth="1"/>
    <col min="13" max="13" width="7.6640625" style="16" customWidth="1"/>
    <col min="14" max="14" width="5.6640625" style="19" customWidth="1"/>
    <col min="15" max="15" width="7.1640625" style="16" customWidth="1"/>
    <col min="16" max="16" width="7.83203125" style="16" customWidth="1"/>
    <col min="17" max="17" width="6.33203125" style="16" customWidth="1"/>
    <col min="18" max="18" width="6.1640625" style="16" customWidth="1"/>
    <col min="19" max="16384" width="8.83203125" style="17"/>
  </cols>
  <sheetData>
    <row r="1" spans="1:18">
      <c r="A1" s="16" t="s">
        <v>34</v>
      </c>
      <c r="B1" s="17"/>
    </row>
    <row r="2" spans="1:18" ht="25.5" customHeight="1">
      <c r="A2" s="21" t="s">
        <v>42</v>
      </c>
      <c r="B2" s="21" t="s">
        <v>43</v>
      </c>
      <c r="C2" s="21" t="s">
        <v>132</v>
      </c>
      <c r="D2" s="22" t="s">
        <v>44</v>
      </c>
      <c r="E2" s="21" t="s">
        <v>133</v>
      </c>
      <c r="F2" s="21" t="s">
        <v>0</v>
      </c>
      <c r="G2" s="21" t="s">
        <v>45</v>
      </c>
      <c r="H2" s="21" t="s">
        <v>1</v>
      </c>
      <c r="I2" s="23" t="s">
        <v>46</v>
      </c>
      <c r="J2" s="21" t="s">
        <v>133</v>
      </c>
      <c r="K2" s="21" t="s">
        <v>0</v>
      </c>
      <c r="L2" s="23" t="s">
        <v>2</v>
      </c>
      <c r="M2" s="21" t="s">
        <v>132</v>
      </c>
      <c r="N2" s="23" t="s">
        <v>48</v>
      </c>
      <c r="O2" s="21" t="s">
        <v>3</v>
      </c>
      <c r="P2" s="21" t="s">
        <v>132</v>
      </c>
      <c r="Q2" s="24" t="s">
        <v>48</v>
      </c>
      <c r="R2" s="21" t="s">
        <v>50</v>
      </c>
    </row>
    <row r="3" spans="1:18" s="27" customFormat="1" ht="11.25" customHeight="1">
      <c r="A3" s="80" t="s">
        <v>4</v>
      </c>
      <c r="B3" s="80"/>
      <c r="C3" s="80"/>
      <c r="D3" s="25" t="s">
        <v>5</v>
      </c>
      <c r="E3" s="80" t="s">
        <v>6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1" t="s">
        <v>7</v>
      </c>
      <c r="Q3" s="81"/>
      <c r="R3" s="26" t="s">
        <v>8</v>
      </c>
    </row>
    <row r="4" spans="1:18">
      <c r="A4" s="16">
        <v>102</v>
      </c>
      <c r="B4" s="28" t="s">
        <v>65</v>
      </c>
      <c r="C4" s="16" t="s">
        <v>8</v>
      </c>
      <c r="D4" s="18">
        <v>94</v>
      </c>
      <c r="E4" s="29">
        <v>216</v>
      </c>
      <c r="F4" s="29">
        <v>186</v>
      </c>
      <c r="G4" s="30">
        <f t="shared" ref="G4:G9" si="0">IF(D4&lt;1,"",(E4+F4)/2)</f>
        <v>201</v>
      </c>
      <c r="H4" s="30" t="s">
        <v>8</v>
      </c>
      <c r="I4" s="31">
        <f t="shared" ref="I4:I9" si="1">IF(D4&lt;1,"",IF(D4&lt;70,G4*0.4*0.4-0.8,IF(D4&gt;=95,G4*0.4*0.4+0.4,G4*0.4*0.4)))</f>
        <v>32.160000000000004</v>
      </c>
      <c r="J4" s="29">
        <v>63</v>
      </c>
      <c r="K4" s="29">
        <v>67.5</v>
      </c>
      <c r="L4" s="31">
        <f t="shared" ref="L4:L9" si="2">IF(D4&lt;1,"",(J4+K4)/2)</f>
        <v>65.25</v>
      </c>
      <c r="N4" s="31">
        <f t="shared" ref="N4:N9" si="3">IF(D4&lt;1,"",IF(D4&lt;70,L4*0.3-0.6,IF(D4&gt;=95,L4*0.3+0.3,L4*0.3)))</f>
        <v>19.574999999999999</v>
      </c>
      <c r="O4" s="29">
        <v>78</v>
      </c>
      <c r="Q4" s="30">
        <f t="shared" ref="Q4:Q9" si="4">IF(D4&lt;1,"",IF(D4&lt;70,O4*0.3-0.6,IF(D4&gt;=95,O4*0.3+0.3,O4*0.3)))</f>
        <v>23.4</v>
      </c>
      <c r="R4" s="30">
        <f t="shared" ref="R4:R9" si="5">IF(D4&lt;1,"",(I4+N4+Q4))</f>
        <v>75.134999999999991</v>
      </c>
    </row>
    <row r="5" spans="1:18">
      <c r="A5" s="16">
        <v>100</v>
      </c>
      <c r="B5" s="28" t="s">
        <v>9</v>
      </c>
      <c r="D5" s="18">
        <v>92</v>
      </c>
      <c r="E5" s="29">
        <v>226</v>
      </c>
      <c r="F5" s="29">
        <v>205</v>
      </c>
      <c r="G5" s="30">
        <f t="shared" si="0"/>
        <v>215.5</v>
      </c>
      <c r="H5" s="30"/>
      <c r="I5" s="31">
        <f t="shared" si="1"/>
        <v>34.480000000000004</v>
      </c>
      <c r="J5" s="29">
        <v>30</v>
      </c>
      <c r="K5" s="29">
        <v>35</v>
      </c>
      <c r="L5" s="31">
        <f t="shared" si="2"/>
        <v>32.5</v>
      </c>
      <c r="N5" s="31">
        <f t="shared" si="3"/>
        <v>9.75</v>
      </c>
      <c r="O5" s="29">
        <v>79</v>
      </c>
      <c r="Q5" s="30">
        <f t="shared" si="4"/>
        <v>23.7</v>
      </c>
      <c r="R5" s="30">
        <f t="shared" si="5"/>
        <v>67.930000000000007</v>
      </c>
    </row>
    <row r="6" spans="1:18">
      <c r="A6" s="16">
        <v>103</v>
      </c>
      <c r="B6" s="28" t="s">
        <v>64</v>
      </c>
      <c r="C6" s="16" t="s">
        <v>8</v>
      </c>
      <c r="D6" s="18">
        <v>91</v>
      </c>
      <c r="E6" s="29">
        <v>225</v>
      </c>
      <c r="F6" s="29">
        <v>226</v>
      </c>
      <c r="G6" s="30">
        <f t="shared" si="0"/>
        <v>225.5</v>
      </c>
      <c r="H6" s="30" t="s">
        <v>8</v>
      </c>
      <c r="I6" s="31">
        <f t="shared" si="1"/>
        <v>36.080000000000005</v>
      </c>
      <c r="J6" s="29">
        <v>72</v>
      </c>
      <c r="K6" s="29">
        <v>72</v>
      </c>
      <c r="L6" s="31">
        <f t="shared" si="2"/>
        <v>72</v>
      </c>
      <c r="M6" s="16" t="s">
        <v>8</v>
      </c>
      <c r="N6" s="31">
        <f t="shared" si="3"/>
        <v>21.599999999999998</v>
      </c>
      <c r="O6" s="29">
        <v>87.5</v>
      </c>
      <c r="P6" s="16" t="s">
        <v>8</v>
      </c>
      <c r="Q6" s="30">
        <f t="shared" si="4"/>
        <v>26.25</v>
      </c>
      <c r="R6" s="30">
        <f t="shared" si="5"/>
        <v>83.93</v>
      </c>
    </row>
    <row r="7" spans="1:18">
      <c r="A7" s="16">
        <v>101</v>
      </c>
      <c r="B7" s="28" t="s">
        <v>10</v>
      </c>
      <c r="D7" s="18">
        <v>85</v>
      </c>
      <c r="E7" s="29">
        <v>213</v>
      </c>
      <c r="F7" s="29">
        <v>188</v>
      </c>
      <c r="G7" s="30">
        <f t="shared" si="0"/>
        <v>200.5</v>
      </c>
      <c r="H7" s="30"/>
      <c r="I7" s="31">
        <f t="shared" si="1"/>
        <v>32.080000000000005</v>
      </c>
      <c r="J7" s="29">
        <v>67</v>
      </c>
      <c r="K7" s="29">
        <v>71</v>
      </c>
      <c r="L7" s="31">
        <f t="shared" si="2"/>
        <v>69</v>
      </c>
      <c r="M7" s="16" t="s">
        <v>8</v>
      </c>
      <c r="N7" s="31">
        <f t="shared" si="3"/>
        <v>20.7</v>
      </c>
      <c r="O7" s="29">
        <v>85</v>
      </c>
      <c r="P7" s="16" t="s">
        <v>8</v>
      </c>
      <c r="Q7" s="30">
        <f t="shared" si="4"/>
        <v>25.5</v>
      </c>
      <c r="R7" s="30">
        <f t="shared" si="5"/>
        <v>78.28</v>
      </c>
    </row>
    <row r="8" spans="1:18">
      <c r="B8" s="28"/>
      <c r="E8" s="29"/>
      <c r="F8" s="29"/>
      <c r="G8" s="30" t="str">
        <f t="shared" si="0"/>
        <v/>
      </c>
      <c r="H8" s="30"/>
      <c r="I8" s="31" t="str">
        <f t="shared" si="1"/>
        <v/>
      </c>
      <c r="J8" s="29"/>
      <c r="K8" s="29"/>
      <c r="L8" s="31" t="str">
        <f t="shared" si="2"/>
        <v/>
      </c>
      <c r="N8" s="31" t="str">
        <f t="shared" si="3"/>
        <v/>
      </c>
      <c r="O8" s="29"/>
      <c r="Q8" s="30" t="str">
        <f t="shared" si="4"/>
        <v/>
      </c>
      <c r="R8" s="30" t="str">
        <f t="shared" si="5"/>
        <v/>
      </c>
    </row>
    <row r="9" spans="1:18">
      <c r="B9" s="28"/>
      <c r="D9" s="32"/>
      <c r="E9" s="33"/>
      <c r="F9" s="33"/>
      <c r="G9" s="34" t="str">
        <f t="shared" si="0"/>
        <v/>
      </c>
      <c r="H9" s="34"/>
      <c r="I9" s="35" t="str">
        <f t="shared" si="1"/>
        <v/>
      </c>
      <c r="J9" s="33"/>
      <c r="K9" s="33"/>
      <c r="L9" s="35" t="str">
        <f t="shared" si="2"/>
        <v/>
      </c>
      <c r="N9" s="35" t="str">
        <f t="shared" si="3"/>
        <v/>
      </c>
      <c r="O9" s="33"/>
      <c r="Q9" s="34" t="str">
        <f t="shared" si="4"/>
        <v/>
      </c>
      <c r="R9" s="34" t="str">
        <f t="shared" si="5"/>
        <v/>
      </c>
    </row>
    <row r="10" spans="1:18">
      <c r="B10" s="36" t="s">
        <v>123</v>
      </c>
      <c r="G10" s="29"/>
      <c r="H10" s="29"/>
    </row>
    <row r="11" spans="1:18">
      <c r="B11" s="37" t="s">
        <v>124</v>
      </c>
      <c r="D11" s="38">
        <f>SUMIF(C4:C9,"x",D4:D9)</f>
        <v>185</v>
      </c>
      <c r="E11" s="39"/>
      <c r="F11" s="39"/>
      <c r="G11" s="39"/>
      <c r="H11" s="39"/>
      <c r="I11" s="40">
        <f>SUMIF(H4:H11,"x",I4:I11)</f>
        <v>68.240000000000009</v>
      </c>
      <c r="J11" s="39"/>
      <c r="K11" s="39"/>
      <c r="L11" s="41"/>
      <c r="M11" s="39"/>
      <c r="N11" s="42">
        <f>SUMIF(M4:M9,"x",N4:N9)</f>
        <v>42.3</v>
      </c>
      <c r="O11" s="39"/>
      <c r="P11" s="39"/>
      <c r="Q11" s="43">
        <f>SUMIF(P4:P7,"x",Q4:Q9)</f>
        <v>51.75</v>
      </c>
      <c r="R11" s="43">
        <f>SUM(I11,N11,Q11)</f>
        <v>162.29000000000002</v>
      </c>
    </row>
    <row r="12" spans="1:18">
      <c r="B12" s="37"/>
      <c r="D12" s="44"/>
      <c r="E12" s="33"/>
      <c r="F12" s="33"/>
      <c r="G12" s="33"/>
      <c r="H12" s="33"/>
      <c r="I12" s="45"/>
      <c r="J12" s="33"/>
      <c r="K12" s="33"/>
      <c r="L12" s="46"/>
      <c r="M12" s="33"/>
      <c r="N12" s="35"/>
      <c r="O12" s="33"/>
      <c r="P12" s="33"/>
      <c r="Q12" s="34"/>
      <c r="R12" s="34"/>
    </row>
    <row r="13" spans="1:18" s="47" customFormat="1" ht="11.25" customHeight="1">
      <c r="A13" s="80" t="s">
        <v>100</v>
      </c>
      <c r="B13" s="80"/>
      <c r="C13" s="80"/>
      <c r="D13" s="25" t="s">
        <v>5</v>
      </c>
      <c r="E13" s="80" t="s">
        <v>11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1" t="s">
        <v>7</v>
      </c>
      <c r="Q13" s="81"/>
      <c r="R13" s="26"/>
    </row>
    <row r="14" spans="1:18">
      <c r="A14" s="16">
        <v>105</v>
      </c>
      <c r="B14" s="28" t="s">
        <v>67</v>
      </c>
      <c r="C14" s="16" t="s">
        <v>8</v>
      </c>
      <c r="D14" s="18">
        <v>81</v>
      </c>
      <c r="E14" s="29">
        <v>138</v>
      </c>
      <c r="F14" s="29">
        <v>133</v>
      </c>
      <c r="G14" s="30">
        <f>IF(D14&lt;1,"",(E14+F14)/2)</f>
        <v>135.5</v>
      </c>
      <c r="H14" s="30" t="s">
        <v>8</v>
      </c>
      <c r="I14" s="31">
        <f>IF(D14&lt;1,"",IF(D14&lt;70,G14*0.4*0.4-0.8,IF(D14&gt;=95,G14*0.4*0.4+0.4,G14*0.4*0.4)))</f>
        <v>21.680000000000003</v>
      </c>
      <c r="J14" s="29">
        <v>67.5</v>
      </c>
      <c r="K14" s="29">
        <v>69</v>
      </c>
      <c r="L14" s="31">
        <f>IF(D14&lt;1,"",(J14+K14)/2)</f>
        <v>68.25</v>
      </c>
      <c r="M14" s="16" t="s">
        <v>8</v>
      </c>
      <c r="N14" s="31">
        <f>IF(D14&lt;1,"",IF(D14&lt;70,L14*0.3-0.6,IF(D14&gt;=95,L14*0.3+0.3,L14*0.3)))</f>
        <v>20.474999999999998</v>
      </c>
      <c r="O14" s="29">
        <v>71</v>
      </c>
      <c r="P14" s="16" t="s">
        <v>8</v>
      </c>
      <c r="Q14" s="30">
        <f>IF(D14&lt;1,"",IF(D14&lt;70,O14*0.3-0.6,IF(D14&gt;=95,O14*0.3+0.3,O14*0.3)))</f>
        <v>21.3</v>
      </c>
      <c r="R14" s="30">
        <f>IF(D14&lt;1,"",(I14+N14+Q14))</f>
        <v>63.454999999999998</v>
      </c>
    </row>
    <row r="15" spans="1:18">
      <c r="A15" s="16">
        <v>104</v>
      </c>
      <c r="B15" s="28" t="s">
        <v>12</v>
      </c>
      <c r="C15" s="16" t="s">
        <v>8</v>
      </c>
      <c r="D15" s="18">
        <v>78</v>
      </c>
      <c r="E15" s="29">
        <v>138</v>
      </c>
      <c r="F15" s="29">
        <v>98</v>
      </c>
      <c r="G15" s="30">
        <f>IF(D15&lt;1,"",(E15+F15)/2)</f>
        <v>118</v>
      </c>
      <c r="H15" s="30"/>
      <c r="I15" s="31">
        <f>IF(D15&lt;1,"",IF(D15&lt;70,G15*0.4*0.4-0.8,IF(D15&gt;=95,G15*0.4*0.4+0.4,G15*0.4*0.4)))</f>
        <v>18.880000000000003</v>
      </c>
      <c r="J15" s="29">
        <v>55</v>
      </c>
      <c r="K15" s="29">
        <v>58</v>
      </c>
      <c r="L15" s="31">
        <f>IF(D15&lt;1,"",(J15+K15)/2)</f>
        <v>56.5</v>
      </c>
      <c r="N15" s="31">
        <f>IF(D15&lt;1,"",IF(D15&lt;70,L15*0.3-0.6,IF(D15&gt;=95,L15*0.3+0.3,L15*0.3)))</f>
        <v>16.95</v>
      </c>
      <c r="O15" s="29">
        <v>69</v>
      </c>
      <c r="Q15" s="30">
        <f>IF(D15&lt;1,"",IF(D15&lt;70,O15*0.3-0.6,IF(D15&gt;=95,O15*0.3+0.3,O15*0.3)))</f>
        <v>20.7</v>
      </c>
      <c r="R15" s="30">
        <f>IF(D15&lt;1,"",(I15+N15+Q15))</f>
        <v>56.53</v>
      </c>
    </row>
    <row r="16" spans="1:18">
      <c r="A16" s="16">
        <v>106</v>
      </c>
      <c r="B16" s="28" t="s">
        <v>69</v>
      </c>
      <c r="D16" s="18">
        <v>66</v>
      </c>
      <c r="E16" s="29">
        <v>170</v>
      </c>
      <c r="F16" s="29">
        <v>150</v>
      </c>
      <c r="G16" s="30">
        <f>IF(D16&lt;1,"",(E16+F16)/2)</f>
        <v>160</v>
      </c>
      <c r="H16" s="30" t="s">
        <v>8</v>
      </c>
      <c r="I16" s="31">
        <v>24.8</v>
      </c>
      <c r="J16" s="29">
        <v>66</v>
      </c>
      <c r="K16" s="29">
        <v>68.5</v>
      </c>
      <c r="L16" s="31">
        <f>IF(D16&lt;1,"",(J16+K16)/2)</f>
        <v>67.25</v>
      </c>
      <c r="M16" s="16" t="s">
        <v>8</v>
      </c>
      <c r="N16" s="31">
        <v>19.57</v>
      </c>
      <c r="O16" s="29">
        <v>71.5</v>
      </c>
      <c r="P16" s="16" t="s">
        <v>8</v>
      </c>
      <c r="Q16" s="30">
        <v>20.85</v>
      </c>
      <c r="R16" s="30">
        <f>IF(D16&lt;1,"",(I16+N16+Q16))</f>
        <v>65.22</v>
      </c>
    </row>
    <row r="17" spans="1:18">
      <c r="B17" s="28"/>
      <c r="E17" s="29"/>
      <c r="F17" s="29"/>
      <c r="G17" s="30" t="str">
        <f>IF(D17&lt;1,"",(E17+F17)/2)</f>
        <v/>
      </c>
      <c r="H17" s="30"/>
      <c r="I17" s="31" t="str">
        <f>IF(D17&lt;1,"",IF(D17&lt;70,G17*0.4*0.4-0.8,IF(D17&gt;=95,G17*0.4*0.4+0.4,G17*0.4*0.4)))</f>
        <v/>
      </c>
      <c r="J17" s="29"/>
      <c r="K17" s="29"/>
      <c r="L17" s="31" t="str">
        <f>IF(D17&lt;1,"",(J17+K17)/2)</f>
        <v/>
      </c>
      <c r="N17" s="31" t="str">
        <f>IF(D17&lt;1,"",IF(D17&lt;70,L17*0.3-0.6,IF(D17&gt;=95,L17*0.3+0.3,L17*0.3)))</f>
        <v/>
      </c>
      <c r="O17" s="29"/>
      <c r="Q17" s="30" t="str">
        <f>IF(D17&lt;1,"",IF(D17&lt;70,O17*0.3-0.6,IF(D17&gt;=95,O17*0.3+0.3,O17*0.3)))</f>
        <v/>
      </c>
      <c r="R17" s="30" t="str">
        <f>IF(D17&lt;1,"",(I17+N17+Q17))</f>
        <v/>
      </c>
    </row>
    <row r="18" spans="1:18">
      <c r="B18" s="36" t="s">
        <v>123</v>
      </c>
      <c r="G18" s="29"/>
      <c r="H18" s="29"/>
    </row>
    <row r="19" spans="1:18">
      <c r="B19" s="37" t="s">
        <v>124</v>
      </c>
      <c r="C19" s="48"/>
      <c r="D19" s="38">
        <f>SUMIF(C14:C17,"x",D14:D17)</f>
        <v>159</v>
      </c>
      <c r="E19" s="39"/>
      <c r="F19" s="39"/>
      <c r="G19" s="39"/>
      <c r="H19" s="39"/>
      <c r="I19" s="40">
        <f>SUMIF(H14:H17,"x",I14:I17)</f>
        <v>46.480000000000004</v>
      </c>
      <c r="J19" s="39"/>
      <c r="K19" s="39"/>
      <c r="L19" s="41"/>
      <c r="M19" s="39"/>
      <c r="N19" s="42">
        <f>SUMIF(M14:M17,"x",N14:N17)</f>
        <v>40.045000000000002</v>
      </c>
      <c r="O19" s="39"/>
      <c r="P19" s="39"/>
      <c r="Q19" s="43">
        <f>SUMIF(P14:P17,"x",Q14:Q17)</f>
        <v>42.150000000000006</v>
      </c>
      <c r="R19" s="43">
        <f>SUM(I19,N19,Q19)</f>
        <v>128.67500000000001</v>
      </c>
    </row>
    <row r="20" spans="1:18">
      <c r="B20" s="37"/>
      <c r="C20" s="48"/>
      <c r="D20" s="44"/>
      <c r="E20" s="33"/>
      <c r="F20" s="33"/>
      <c r="G20" s="33"/>
      <c r="H20" s="33"/>
      <c r="I20" s="45"/>
      <c r="J20" s="33"/>
      <c r="K20" s="33"/>
      <c r="L20" s="46"/>
      <c r="M20" s="33"/>
      <c r="N20" s="35"/>
      <c r="O20" s="33"/>
      <c r="P20" s="33"/>
      <c r="Q20" s="34"/>
      <c r="R20" s="34"/>
    </row>
    <row r="21" spans="1:18" s="47" customFormat="1" ht="11.25" customHeight="1">
      <c r="A21" s="80" t="s">
        <v>13</v>
      </c>
      <c r="B21" s="80"/>
      <c r="C21" s="80"/>
      <c r="D21" s="25" t="s">
        <v>5</v>
      </c>
      <c r="E21" s="80" t="s">
        <v>14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 t="s">
        <v>7</v>
      </c>
      <c r="Q21" s="81"/>
      <c r="R21" s="26" t="s">
        <v>8</v>
      </c>
    </row>
    <row r="22" spans="1:18">
      <c r="A22" s="16">
        <v>109</v>
      </c>
      <c r="B22" s="28" t="s">
        <v>70</v>
      </c>
      <c r="C22" s="16" t="s">
        <v>8</v>
      </c>
      <c r="D22" s="18">
        <v>98</v>
      </c>
      <c r="E22" s="29">
        <v>171</v>
      </c>
      <c r="F22" s="29">
        <v>156</v>
      </c>
      <c r="G22" s="30">
        <f>IF(D22&lt;1,"",(E22+F22)/2)</f>
        <v>163.5</v>
      </c>
      <c r="H22" s="30"/>
      <c r="I22" s="31">
        <v>26.96</v>
      </c>
      <c r="J22" s="29">
        <v>76</v>
      </c>
      <c r="K22" s="29">
        <v>74</v>
      </c>
      <c r="L22" s="31">
        <f>IF(D22&lt;1,"",(J22+K22)/2)</f>
        <v>75</v>
      </c>
      <c r="M22" s="16" t="s">
        <v>8</v>
      </c>
      <c r="N22" s="31">
        <v>23.1</v>
      </c>
      <c r="O22" s="29">
        <v>84.5</v>
      </c>
      <c r="P22" s="16" t="s">
        <v>8</v>
      </c>
      <c r="Q22" s="30">
        <f>IF(D22&lt;1,"",IF(D22&lt;70,O22*0.3-0.6,IF(D22&gt;=95,O22*0.3+0.3,O22*0.3)))</f>
        <v>25.65</v>
      </c>
      <c r="R22" s="30">
        <f>IF(D22&lt;1,"",(I22+N22+Q22))</f>
        <v>75.710000000000008</v>
      </c>
    </row>
    <row r="23" spans="1:18">
      <c r="A23" s="16">
        <v>107</v>
      </c>
      <c r="B23" s="28" t="s">
        <v>15</v>
      </c>
      <c r="C23" s="16" t="s">
        <v>8</v>
      </c>
      <c r="D23" s="18">
        <v>97</v>
      </c>
      <c r="E23" s="29">
        <v>177</v>
      </c>
      <c r="F23" s="29">
        <v>167</v>
      </c>
      <c r="G23" s="30">
        <f>IF(D23&lt;1,"",(E23+F23)/2)</f>
        <v>172</v>
      </c>
      <c r="H23" s="30" t="s">
        <v>8</v>
      </c>
      <c r="I23" s="31">
        <v>28.32</v>
      </c>
      <c r="J23" s="29">
        <v>70</v>
      </c>
      <c r="K23" s="29">
        <v>75</v>
      </c>
      <c r="L23" s="31">
        <f>IF(D23&lt;1,"",(J23+K23)/2)</f>
        <v>72.5</v>
      </c>
      <c r="N23" s="31">
        <v>22.35</v>
      </c>
      <c r="O23" s="29">
        <v>73</v>
      </c>
      <c r="Q23" s="30">
        <f>IF(D23&lt;1,"",IF(D23&lt;70,O23*0.3-0.6,IF(D23&gt;=95,O23*0.3+0.3,O23*0.3)))</f>
        <v>22.2</v>
      </c>
      <c r="R23" s="30">
        <f>IF(D23&lt;1,"",(I23+N23+Q23))</f>
        <v>72.87</v>
      </c>
    </row>
    <row r="24" spans="1:18">
      <c r="A24" s="16">
        <v>108</v>
      </c>
      <c r="B24" s="28" t="s">
        <v>54</v>
      </c>
      <c r="D24" s="18">
        <v>89</v>
      </c>
      <c r="E24" s="29">
        <v>207</v>
      </c>
      <c r="F24" s="29">
        <v>179</v>
      </c>
      <c r="G24" s="30">
        <f>IF(D24&lt;1,"",(E24+F24)/2)</f>
        <v>193</v>
      </c>
      <c r="H24" s="30" t="s">
        <v>8</v>
      </c>
      <c r="I24" s="31">
        <f>IF(D24&lt;1,"",IF(D24&lt;70,G24*0.4*0.4-0.8,IF(D24&gt;=95,G24*0.4*0.4+0.4,G24*0.4*0.4)))</f>
        <v>30.880000000000003</v>
      </c>
      <c r="J24" s="29">
        <v>83.5</v>
      </c>
      <c r="K24" s="29">
        <v>85</v>
      </c>
      <c r="L24" s="31">
        <f>IF(D24&lt;1,"",(J24+K24)/2)</f>
        <v>84.25</v>
      </c>
      <c r="M24" s="16" t="s">
        <v>8</v>
      </c>
      <c r="N24" s="31">
        <f>IF(D24&lt;1,"",IF(D24&lt;70,L24*0.3-0.6,IF(D24&gt;=95,L24*0.3+0.3,L24*0.3)))</f>
        <v>25.274999999999999</v>
      </c>
      <c r="O24" s="29">
        <v>89</v>
      </c>
      <c r="P24" s="16" t="s">
        <v>8</v>
      </c>
      <c r="Q24" s="30">
        <f>IF(D24&lt;1,"",IF(D24&lt;70,O24*0.3-0.6,IF(D24&gt;=95,O24*0.3+0.3,O24*0.3)))</f>
        <v>26.7</v>
      </c>
      <c r="R24" s="30">
        <f>IF(D24&lt;1,"",(I24+N24+Q24))</f>
        <v>82.855000000000004</v>
      </c>
    </row>
    <row r="25" spans="1:18">
      <c r="B25" s="28"/>
      <c r="E25" s="29"/>
      <c r="F25" s="29"/>
      <c r="G25" s="30" t="str">
        <f>IF(D25&lt;1,"",(E25+F25)/2)</f>
        <v/>
      </c>
      <c r="H25" s="30"/>
      <c r="I25" s="31" t="str">
        <f>IF(D25&lt;1,"",IF(D25&lt;70,G25*0.4*0.4-0.8,IF(D25&gt;=95,G25*0.4*0.4+0.4,G25*0.4*0.4)))</f>
        <v/>
      </c>
      <c r="J25" s="29"/>
      <c r="K25" s="29"/>
      <c r="L25" s="31" t="str">
        <f>IF(D25&lt;1,"",(J25+K25)/2)</f>
        <v/>
      </c>
      <c r="N25" s="31" t="str">
        <f>IF(D25&lt;1,"",IF(D25&lt;70,L25*0.3-0.6,IF(D25&gt;=95,L25*0.3+0.3,L25*0.3)))</f>
        <v/>
      </c>
      <c r="O25" s="29"/>
      <c r="Q25" s="30" t="str">
        <f>IF(D25&lt;1,"",IF(D25&lt;70,O25*0.3-0.6,IF(D25&gt;=95,O25*0.3+0.3,O25*0.3)))</f>
        <v/>
      </c>
      <c r="R25" s="30" t="str">
        <f>IF(D25&lt;1,"",(I25+N25+Q25))</f>
        <v/>
      </c>
    </row>
    <row r="26" spans="1:18">
      <c r="B26" s="28"/>
      <c r="E26" s="29"/>
      <c r="F26" s="29"/>
      <c r="G26" s="30" t="str">
        <f>IF(D26&lt;1,"",(E26+F26)/2)</f>
        <v/>
      </c>
      <c r="H26" s="30"/>
      <c r="I26" s="31" t="str">
        <f>IF(D26&lt;1,"",IF(D26&lt;70,G26*0.4*0.4-0.8,IF(D26&gt;=95,G26*0.4*0.4+0.4,G26*0.4*0.4)))</f>
        <v/>
      </c>
      <c r="J26" s="29"/>
      <c r="K26" s="29"/>
      <c r="L26" s="31" t="str">
        <f>IF(D26&lt;1,"",(J26+K26)/2)</f>
        <v/>
      </c>
      <c r="N26" s="31" t="str">
        <f>IF(D26&lt;1,"",IF(D26&lt;70,L26*0.3-0.6,IF(D26&gt;=95,L26*0.3+0.3,L26*0.3)))</f>
        <v/>
      </c>
      <c r="O26" s="29"/>
      <c r="Q26" s="30" t="str">
        <f>IF(D26&lt;1,"",IF(D26&lt;70,O26*0.3-0.6,IF(D26&gt;=95,O26*0.3+0.3,O26*0.3)))</f>
        <v/>
      </c>
      <c r="R26" s="30" t="str">
        <f>IF(D26&lt;1,"",(I26+N26+Q26))</f>
        <v/>
      </c>
    </row>
    <row r="27" spans="1:18">
      <c r="B27" s="36" t="s">
        <v>123</v>
      </c>
      <c r="G27" s="29"/>
      <c r="H27" s="29"/>
    </row>
    <row r="28" spans="1:18">
      <c r="B28" s="37" t="s">
        <v>124</v>
      </c>
      <c r="C28" s="48"/>
      <c r="D28" s="38">
        <f>SUMIF(C22:C26,"x",D22:D26)</f>
        <v>195</v>
      </c>
      <c r="E28" s="39"/>
      <c r="F28" s="39"/>
      <c r="G28" s="39"/>
      <c r="H28" s="39"/>
      <c r="I28" s="40">
        <v>59.2</v>
      </c>
      <c r="J28" s="39"/>
      <c r="K28" s="39"/>
      <c r="L28" s="41"/>
      <c r="M28" s="39"/>
      <c r="N28" s="42">
        <f>SUMIF(M22:M26,"x",N22:N26)</f>
        <v>48.375</v>
      </c>
      <c r="O28" s="39"/>
      <c r="P28" s="39"/>
      <c r="Q28" s="43">
        <f>SUMIF(P22:P25,"x",Q22:Q26)</f>
        <v>52.349999999999994</v>
      </c>
      <c r="R28" s="43">
        <f>SUM(I28,N28,Q28)</f>
        <v>159.92500000000001</v>
      </c>
    </row>
    <row r="29" spans="1:18">
      <c r="B29" s="37"/>
      <c r="C29" s="48"/>
      <c r="D29" s="44"/>
      <c r="E29" s="33"/>
      <c r="F29" s="33"/>
      <c r="G29" s="33"/>
      <c r="H29" s="33"/>
      <c r="I29" s="45"/>
      <c r="J29" s="33"/>
      <c r="K29" s="33"/>
      <c r="L29" s="46"/>
      <c r="M29" s="33"/>
      <c r="N29" s="35"/>
      <c r="O29" s="33"/>
      <c r="P29" s="33"/>
      <c r="Q29" s="34"/>
      <c r="R29" s="34"/>
    </row>
    <row r="30" spans="1:18" s="47" customFormat="1" ht="11.25" customHeight="1">
      <c r="A30" s="80" t="s">
        <v>16</v>
      </c>
      <c r="B30" s="80"/>
      <c r="C30" s="80"/>
      <c r="D30" s="25" t="s">
        <v>5</v>
      </c>
      <c r="E30" s="80" t="s">
        <v>17</v>
      </c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1" t="s">
        <v>7</v>
      </c>
      <c r="Q30" s="81"/>
      <c r="R30" s="26"/>
    </row>
    <row r="31" spans="1:18">
      <c r="A31" s="16">
        <v>118</v>
      </c>
      <c r="B31" s="28" t="s">
        <v>18</v>
      </c>
      <c r="D31" s="18">
        <v>89</v>
      </c>
      <c r="E31" s="29">
        <v>232</v>
      </c>
      <c r="F31" s="29">
        <v>217</v>
      </c>
      <c r="G31" s="30">
        <f t="shared" ref="G31:G37" si="6">IF(D31&lt;1,"",(E31+F31)/2)</f>
        <v>224.5</v>
      </c>
      <c r="H31" s="30"/>
      <c r="I31" s="31">
        <f t="shared" ref="I31:I37" si="7">IF(D31&lt;1,"",IF(D31&lt;70,G31*0.4*0.4-0.8,IF(D31&gt;=95,G31*0.4*0.4+0.4,G31*0.4*0.4)))</f>
        <v>35.920000000000009</v>
      </c>
      <c r="J31" s="29">
        <v>83</v>
      </c>
      <c r="K31" s="29">
        <v>86</v>
      </c>
      <c r="L31" s="31">
        <f t="shared" ref="L31:L37" si="8">IF(D31&lt;1,"",(J31+K31)/2)</f>
        <v>84.5</v>
      </c>
      <c r="N31" s="31">
        <f t="shared" ref="N31:N37" si="9">IF(D31&lt;1,"",IF(D31&lt;70,L31*0.3-0.6,IF(D31&gt;=95,L31*0.3+0.3,L31*0.3)))</f>
        <v>25.349999999999998</v>
      </c>
      <c r="O31" s="29">
        <v>76</v>
      </c>
      <c r="Q31" s="30">
        <f t="shared" ref="Q31:Q37" si="10">IF(D31&lt;1,"",IF(D31&lt;70,O31*0.3-0.6,IF(D31&gt;=95,O31*0.3+0.3,O31*0.3)))</f>
        <v>22.8</v>
      </c>
      <c r="R31" s="30">
        <f t="shared" ref="R31:R37" si="11">IF(D31&lt;1,"",(I31+N31+Q31))</f>
        <v>84.070000000000007</v>
      </c>
    </row>
    <row r="32" spans="1:18">
      <c r="A32" s="16">
        <v>122</v>
      </c>
      <c r="B32" s="17" t="s">
        <v>19</v>
      </c>
      <c r="C32" s="16" t="s">
        <v>8</v>
      </c>
      <c r="D32" s="18">
        <v>93</v>
      </c>
      <c r="E32" s="29">
        <v>227</v>
      </c>
      <c r="F32" s="29">
        <v>204</v>
      </c>
      <c r="G32" s="30">
        <f t="shared" si="6"/>
        <v>215.5</v>
      </c>
      <c r="H32" s="30" t="s">
        <v>8</v>
      </c>
      <c r="I32" s="31">
        <f t="shared" si="7"/>
        <v>34.480000000000004</v>
      </c>
      <c r="J32" s="29">
        <v>86</v>
      </c>
      <c r="K32" s="29">
        <v>90</v>
      </c>
      <c r="L32" s="31">
        <f t="shared" si="8"/>
        <v>88</v>
      </c>
      <c r="M32" s="16" t="s">
        <v>8</v>
      </c>
      <c r="N32" s="31">
        <f t="shared" si="9"/>
        <v>26.4</v>
      </c>
      <c r="O32" s="29">
        <v>81</v>
      </c>
      <c r="P32" s="16" t="s">
        <v>8</v>
      </c>
      <c r="Q32" s="30">
        <f t="shared" si="10"/>
        <v>24.3</v>
      </c>
      <c r="R32" s="30">
        <f t="shared" si="11"/>
        <v>85.18</v>
      </c>
    </row>
    <row r="33" spans="1:18">
      <c r="A33" s="16">
        <v>120</v>
      </c>
      <c r="B33" s="28" t="s">
        <v>55</v>
      </c>
      <c r="C33" s="16" t="s">
        <v>8</v>
      </c>
      <c r="D33" s="18">
        <v>89</v>
      </c>
      <c r="E33" s="29">
        <v>215</v>
      </c>
      <c r="F33" s="29">
        <v>214</v>
      </c>
      <c r="G33" s="30">
        <f t="shared" si="6"/>
        <v>214.5</v>
      </c>
      <c r="H33" s="30" t="s">
        <v>8</v>
      </c>
      <c r="I33" s="31">
        <f t="shared" si="7"/>
        <v>34.320000000000007</v>
      </c>
      <c r="J33" s="29">
        <v>50</v>
      </c>
      <c r="K33" s="29">
        <v>50</v>
      </c>
      <c r="L33" s="31">
        <f t="shared" si="8"/>
        <v>50</v>
      </c>
      <c r="N33" s="31">
        <f t="shared" si="9"/>
        <v>15</v>
      </c>
      <c r="O33" s="29">
        <v>72</v>
      </c>
      <c r="Q33" s="30">
        <f t="shared" si="10"/>
        <v>21.599999999999998</v>
      </c>
      <c r="R33" s="30">
        <f t="shared" si="11"/>
        <v>70.92</v>
      </c>
    </row>
    <row r="34" spans="1:18">
      <c r="A34" s="16">
        <v>121</v>
      </c>
      <c r="B34" s="28" t="s">
        <v>74</v>
      </c>
      <c r="D34" s="18">
        <v>87</v>
      </c>
      <c r="E34" s="29">
        <v>188</v>
      </c>
      <c r="F34" s="29">
        <v>191</v>
      </c>
      <c r="G34" s="30">
        <f t="shared" si="6"/>
        <v>189.5</v>
      </c>
      <c r="H34" s="30"/>
      <c r="I34" s="31">
        <f t="shared" si="7"/>
        <v>30.32</v>
      </c>
      <c r="J34" s="29">
        <v>82</v>
      </c>
      <c r="K34" s="29">
        <v>83</v>
      </c>
      <c r="L34" s="31">
        <f t="shared" si="8"/>
        <v>82.5</v>
      </c>
      <c r="M34" s="16" t="s">
        <v>8</v>
      </c>
      <c r="N34" s="31">
        <f t="shared" si="9"/>
        <v>24.75</v>
      </c>
      <c r="O34" s="29">
        <v>87</v>
      </c>
      <c r="P34" s="16" t="s">
        <v>8</v>
      </c>
      <c r="Q34" s="30">
        <f t="shared" si="10"/>
        <v>26.099999999999998</v>
      </c>
      <c r="R34" s="30">
        <f t="shared" si="11"/>
        <v>81.17</v>
      </c>
    </row>
    <row r="35" spans="1:18">
      <c r="A35" s="16">
        <v>119</v>
      </c>
      <c r="B35" s="28" t="s">
        <v>75</v>
      </c>
      <c r="D35" s="18">
        <v>90</v>
      </c>
      <c r="E35" s="29">
        <v>188</v>
      </c>
      <c r="F35" s="29">
        <v>190</v>
      </c>
      <c r="G35" s="30">
        <f t="shared" si="6"/>
        <v>189</v>
      </c>
      <c r="H35" s="30"/>
      <c r="I35" s="31">
        <f t="shared" si="7"/>
        <v>30.240000000000006</v>
      </c>
      <c r="J35" s="29">
        <v>32</v>
      </c>
      <c r="K35" s="29">
        <v>35</v>
      </c>
      <c r="L35" s="31">
        <f t="shared" si="8"/>
        <v>33.5</v>
      </c>
      <c r="N35" s="31">
        <f t="shared" si="9"/>
        <v>10.049999999999999</v>
      </c>
      <c r="O35" s="29">
        <v>88</v>
      </c>
      <c r="Q35" s="30">
        <f t="shared" si="10"/>
        <v>26.4</v>
      </c>
      <c r="R35" s="30">
        <f t="shared" si="11"/>
        <v>66.69</v>
      </c>
    </row>
    <row r="36" spans="1:18">
      <c r="A36" s="17"/>
      <c r="B36" s="17"/>
      <c r="E36" s="29"/>
      <c r="F36" s="29"/>
      <c r="G36" s="30" t="str">
        <f t="shared" si="6"/>
        <v/>
      </c>
      <c r="H36" s="30"/>
      <c r="I36" s="31" t="str">
        <f t="shared" si="7"/>
        <v/>
      </c>
      <c r="J36" s="29"/>
      <c r="K36" s="29"/>
      <c r="L36" s="31" t="str">
        <f t="shared" si="8"/>
        <v/>
      </c>
      <c r="N36" s="31" t="str">
        <f t="shared" si="9"/>
        <v/>
      </c>
      <c r="O36" s="29"/>
      <c r="Q36" s="30" t="str">
        <f t="shared" si="10"/>
        <v/>
      </c>
      <c r="R36" s="30" t="str">
        <f t="shared" si="11"/>
        <v/>
      </c>
    </row>
    <row r="37" spans="1:18">
      <c r="B37" s="28"/>
      <c r="E37" s="29"/>
      <c r="F37" s="29"/>
      <c r="G37" s="30" t="str">
        <f t="shared" si="6"/>
        <v/>
      </c>
      <c r="H37" s="30"/>
      <c r="I37" s="31" t="str">
        <f t="shared" si="7"/>
        <v/>
      </c>
      <c r="J37" s="29"/>
      <c r="K37" s="29"/>
      <c r="L37" s="31" t="str">
        <f t="shared" si="8"/>
        <v/>
      </c>
      <c r="N37" s="31" t="str">
        <f t="shared" si="9"/>
        <v/>
      </c>
      <c r="O37" s="29"/>
      <c r="Q37" s="30" t="str">
        <f t="shared" si="10"/>
        <v/>
      </c>
      <c r="R37" s="30" t="str">
        <f t="shared" si="11"/>
        <v/>
      </c>
    </row>
    <row r="38" spans="1:18">
      <c r="B38" s="36" t="s">
        <v>123</v>
      </c>
      <c r="G38" s="29"/>
      <c r="H38" s="29"/>
    </row>
    <row r="39" spans="1:18">
      <c r="B39" s="37" t="s">
        <v>124</v>
      </c>
      <c r="C39" s="48"/>
      <c r="D39" s="38">
        <f>SUMIF(C31:C37,"x",D31:D37)</f>
        <v>182</v>
      </c>
      <c r="E39" s="39"/>
      <c r="F39" s="39"/>
      <c r="G39" s="39"/>
      <c r="H39" s="39"/>
      <c r="I39" s="40">
        <f>SUMIF(H31:H36,"x",I31:I36)</f>
        <v>68.800000000000011</v>
      </c>
      <c r="J39" s="39"/>
      <c r="K39" s="39"/>
      <c r="L39" s="41"/>
      <c r="M39" s="39"/>
      <c r="N39" s="42">
        <f>SUMIF(M31:M37,"x",N31:N37)</f>
        <v>51.15</v>
      </c>
      <c r="O39" s="39"/>
      <c r="P39" s="39"/>
      <c r="Q39" s="43">
        <f>SUMIF(P31:P36,"x",Q31:Q37)</f>
        <v>50.4</v>
      </c>
      <c r="R39" s="43">
        <f>SUM(I39,N39,Q39)</f>
        <v>170.35000000000002</v>
      </c>
    </row>
    <row r="40" spans="1:18">
      <c r="B40" s="37"/>
      <c r="C40" s="48"/>
      <c r="D40" s="44"/>
      <c r="E40" s="33"/>
      <c r="F40" s="33"/>
      <c r="G40" s="33"/>
      <c r="H40" s="33"/>
      <c r="I40" s="45"/>
      <c r="J40" s="33"/>
      <c r="K40" s="33"/>
      <c r="L40" s="46"/>
      <c r="M40" s="33"/>
      <c r="N40" s="35"/>
      <c r="O40" s="33"/>
      <c r="P40" s="33"/>
      <c r="Q40" s="34"/>
      <c r="R40" s="34"/>
    </row>
    <row r="41" spans="1:18" s="47" customFormat="1" ht="11.25" customHeight="1">
      <c r="A41" s="80" t="s">
        <v>20</v>
      </c>
      <c r="B41" s="80"/>
      <c r="C41" s="80"/>
      <c r="D41" s="25" t="s">
        <v>5</v>
      </c>
      <c r="E41" s="80" t="s">
        <v>21</v>
      </c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1" t="s">
        <v>7</v>
      </c>
      <c r="Q41" s="81"/>
      <c r="R41" s="26"/>
    </row>
    <row r="42" spans="1:18">
      <c r="A42" s="16">
        <v>129</v>
      </c>
      <c r="B42" s="28" t="s">
        <v>61</v>
      </c>
      <c r="D42" s="18">
        <v>82</v>
      </c>
      <c r="E42" s="29">
        <v>168</v>
      </c>
      <c r="F42" s="29">
        <v>162</v>
      </c>
      <c r="G42" s="30">
        <f t="shared" ref="G42:G47" si="12">IF(D42&lt;1,"",(E42+F42)/2)</f>
        <v>165</v>
      </c>
      <c r="H42" s="30"/>
      <c r="I42" s="31">
        <f t="shared" ref="I42:I47" si="13">IF(D42&lt;1,"",IF(D42&lt;70,G42*0.4*0.4-0.8,IF(D42&gt;=95,G42*0.4*0.4+0.4,G42*0.4*0.4)))</f>
        <v>26.400000000000002</v>
      </c>
      <c r="J42" s="29">
        <v>82.5</v>
      </c>
      <c r="K42" s="29">
        <v>85.5</v>
      </c>
      <c r="L42" s="31">
        <f t="shared" ref="L42:L47" si="14">IF(D42&lt;1,"",(J42+K42)/2)</f>
        <v>84</v>
      </c>
      <c r="M42" s="16" t="s">
        <v>8</v>
      </c>
      <c r="N42" s="35">
        <f t="shared" ref="N42:N47" si="15">IF(D42&lt;1,"",IF(D42&lt;70,L42*0.3-0.6,IF(D42&gt;=95,L42*0.3+0.3,L42*0.3)))</f>
        <v>25.2</v>
      </c>
      <c r="O42" s="29">
        <v>86</v>
      </c>
      <c r="P42" s="16" t="s">
        <v>8</v>
      </c>
      <c r="Q42" s="34">
        <f t="shared" ref="Q42:Q47" si="16">IF(D42&lt;1,"",IF(D42&lt;70,O42*0.3-0.6,IF(D42&gt;=95,O42*0.3+0.3,O42*0.3)))</f>
        <v>25.8</v>
      </c>
      <c r="R42" s="34">
        <f t="shared" ref="R42:R47" si="17">IF(D42&lt;1,"",(I42+N42+Q42))</f>
        <v>77.400000000000006</v>
      </c>
    </row>
    <row r="43" spans="1:18">
      <c r="A43" s="16">
        <v>131</v>
      </c>
      <c r="B43" s="28" t="s">
        <v>58</v>
      </c>
      <c r="C43" s="16" t="s">
        <v>8</v>
      </c>
      <c r="D43" s="18">
        <v>88</v>
      </c>
      <c r="E43" s="29">
        <v>173</v>
      </c>
      <c r="F43" s="29">
        <v>182</v>
      </c>
      <c r="G43" s="30">
        <f t="shared" si="12"/>
        <v>177.5</v>
      </c>
      <c r="H43" s="30" t="s">
        <v>8</v>
      </c>
      <c r="I43" s="31">
        <f t="shared" si="13"/>
        <v>28.400000000000002</v>
      </c>
      <c r="J43" s="29">
        <v>60</v>
      </c>
      <c r="K43" s="29">
        <v>50</v>
      </c>
      <c r="L43" s="31">
        <f t="shared" si="14"/>
        <v>55</v>
      </c>
      <c r="N43" s="35">
        <f t="shared" si="15"/>
        <v>16.5</v>
      </c>
      <c r="O43" s="29">
        <v>75.5</v>
      </c>
      <c r="Q43" s="34">
        <f t="shared" si="16"/>
        <v>22.65</v>
      </c>
      <c r="R43" s="34">
        <f t="shared" si="17"/>
        <v>67.550000000000011</v>
      </c>
    </row>
    <row r="44" spans="1:18">
      <c r="A44" s="16">
        <v>127</v>
      </c>
      <c r="B44" s="28" t="s">
        <v>60</v>
      </c>
      <c r="D44" s="18">
        <v>97.1</v>
      </c>
      <c r="E44" s="29">
        <v>162</v>
      </c>
      <c r="F44" s="29">
        <v>130</v>
      </c>
      <c r="G44" s="30">
        <f t="shared" si="12"/>
        <v>146</v>
      </c>
      <c r="H44" s="30"/>
      <c r="I44" s="31">
        <v>24.16</v>
      </c>
      <c r="J44" s="29">
        <v>0</v>
      </c>
      <c r="K44" s="29">
        <v>0</v>
      </c>
      <c r="L44" s="31">
        <f t="shared" si="14"/>
        <v>0</v>
      </c>
      <c r="N44" s="35">
        <v>0.61</v>
      </c>
      <c r="O44" s="29">
        <v>50</v>
      </c>
      <c r="Q44" s="34">
        <f t="shared" si="16"/>
        <v>15.3</v>
      </c>
      <c r="R44" s="34">
        <f t="shared" si="17"/>
        <v>40.07</v>
      </c>
    </row>
    <row r="45" spans="1:18">
      <c r="A45" s="16">
        <v>130</v>
      </c>
      <c r="B45" s="28" t="s">
        <v>22</v>
      </c>
      <c r="C45" s="16" t="s">
        <v>8</v>
      </c>
      <c r="D45" s="18">
        <v>93.1</v>
      </c>
      <c r="E45" s="29">
        <v>185</v>
      </c>
      <c r="F45" s="29">
        <v>186</v>
      </c>
      <c r="G45" s="30">
        <f t="shared" si="12"/>
        <v>185.5</v>
      </c>
      <c r="H45" s="30" t="s">
        <v>8</v>
      </c>
      <c r="I45" s="31">
        <f t="shared" si="13"/>
        <v>29.680000000000003</v>
      </c>
      <c r="J45" s="29">
        <v>71</v>
      </c>
      <c r="K45" s="29">
        <v>55</v>
      </c>
      <c r="L45" s="31">
        <f t="shared" si="14"/>
        <v>63</v>
      </c>
      <c r="M45" s="16" t="s">
        <v>8</v>
      </c>
      <c r="N45" s="35">
        <f t="shared" si="15"/>
        <v>18.899999999999999</v>
      </c>
      <c r="O45" s="29">
        <v>79.5</v>
      </c>
      <c r="P45" s="16" t="s">
        <v>8</v>
      </c>
      <c r="Q45" s="34">
        <f t="shared" si="16"/>
        <v>23.849999999999998</v>
      </c>
      <c r="R45" s="34">
        <f t="shared" si="17"/>
        <v>72.429999999999993</v>
      </c>
    </row>
    <row r="46" spans="1:18">
      <c r="A46" s="16">
        <v>128</v>
      </c>
      <c r="B46" s="28" t="s">
        <v>78</v>
      </c>
      <c r="D46" s="18">
        <v>88</v>
      </c>
      <c r="E46" s="29">
        <v>169</v>
      </c>
      <c r="F46" s="29">
        <v>176</v>
      </c>
      <c r="G46" s="30">
        <f t="shared" si="12"/>
        <v>172.5</v>
      </c>
      <c r="H46" s="30"/>
      <c r="I46" s="31">
        <f t="shared" si="13"/>
        <v>27.6</v>
      </c>
      <c r="J46" s="29">
        <v>65</v>
      </c>
      <c r="K46" s="29">
        <v>68</v>
      </c>
      <c r="L46" s="31">
        <f t="shared" si="14"/>
        <v>66.5</v>
      </c>
      <c r="N46" s="35">
        <f t="shared" si="15"/>
        <v>19.95</v>
      </c>
      <c r="O46" s="29">
        <v>67</v>
      </c>
      <c r="Q46" s="34">
        <f t="shared" si="16"/>
        <v>20.099999999999998</v>
      </c>
      <c r="R46" s="34">
        <f t="shared" si="17"/>
        <v>67.649999999999991</v>
      </c>
    </row>
    <row r="47" spans="1:18">
      <c r="D47" s="32"/>
      <c r="E47" s="33"/>
      <c r="F47" s="33"/>
      <c r="G47" s="34" t="str">
        <f t="shared" si="12"/>
        <v/>
      </c>
      <c r="H47" s="34"/>
      <c r="I47" s="35" t="str">
        <f t="shared" si="13"/>
        <v/>
      </c>
      <c r="J47" s="33"/>
      <c r="K47" s="33"/>
      <c r="L47" s="35" t="str">
        <f t="shared" si="14"/>
        <v/>
      </c>
      <c r="N47" s="35" t="str">
        <f t="shared" si="15"/>
        <v/>
      </c>
      <c r="O47" s="33"/>
      <c r="Q47" s="34" t="str">
        <f t="shared" si="16"/>
        <v/>
      </c>
      <c r="R47" s="34" t="str">
        <f t="shared" si="17"/>
        <v/>
      </c>
    </row>
    <row r="48" spans="1:18">
      <c r="B48" s="36" t="s">
        <v>123</v>
      </c>
      <c r="G48" s="29"/>
      <c r="H48" s="29"/>
    </row>
    <row r="49" spans="1:18">
      <c r="B49" s="37" t="s">
        <v>124</v>
      </c>
      <c r="C49" s="48"/>
      <c r="D49" s="38">
        <f>SUMIF(C42:C47,"x",D42:D47)</f>
        <v>181.1</v>
      </c>
      <c r="E49" s="39"/>
      <c r="F49" s="39"/>
      <c r="G49" s="39"/>
      <c r="H49" s="39"/>
      <c r="I49" s="40">
        <f>SUMIF(H42:H47,"x",I42:I47)</f>
        <v>58.080000000000005</v>
      </c>
      <c r="J49" s="39"/>
      <c r="K49" s="39"/>
      <c r="L49" s="41"/>
      <c r="M49" s="39"/>
      <c r="N49" s="42">
        <f>SUMIF(M42:M47,"x",N42:N47)</f>
        <v>44.099999999999994</v>
      </c>
      <c r="O49" s="39"/>
      <c r="P49" s="39"/>
      <c r="Q49" s="43">
        <f>SUMIF(P42:P47,"x",Q42:Q47)</f>
        <v>49.65</v>
      </c>
      <c r="R49" s="43">
        <f>SUM(I49,N49,Q49)</f>
        <v>151.83000000000001</v>
      </c>
    </row>
    <row r="50" spans="1:18" ht="10.5" customHeight="1">
      <c r="B50" s="37"/>
      <c r="C50" s="48"/>
      <c r="D50" s="44"/>
      <c r="E50" s="33"/>
      <c r="F50" s="33"/>
      <c r="G50" s="33"/>
      <c r="H50" s="33"/>
      <c r="I50" s="45"/>
      <c r="J50" s="33"/>
      <c r="K50" s="33"/>
      <c r="L50" s="46"/>
      <c r="M50" s="33"/>
      <c r="N50" s="35"/>
      <c r="O50" s="33"/>
      <c r="P50" s="33"/>
      <c r="Q50" s="34"/>
      <c r="R50" s="34"/>
    </row>
    <row r="51" spans="1:18" s="47" customFormat="1" ht="11.25" customHeight="1">
      <c r="A51" s="80" t="s">
        <v>23</v>
      </c>
      <c r="B51" s="80"/>
      <c r="C51" s="80"/>
      <c r="D51" s="25" t="s">
        <v>5</v>
      </c>
      <c r="E51" s="80" t="s">
        <v>24</v>
      </c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1" t="s">
        <v>7</v>
      </c>
      <c r="Q51" s="81"/>
      <c r="R51" s="26"/>
    </row>
    <row r="52" spans="1:18" ht="12.75" customHeight="1">
      <c r="A52" s="16">
        <v>138</v>
      </c>
      <c r="B52" s="28" t="s">
        <v>80</v>
      </c>
      <c r="C52" s="16" t="s">
        <v>8</v>
      </c>
      <c r="D52" s="18">
        <v>92.1</v>
      </c>
      <c r="E52" s="29">
        <v>163</v>
      </c>
      <c r="F52" s="29">
        <v>160</v>
      </c>
      <c r="G52" s="30">
        <f t="shared" ref="G52:G58" si="18">IF(D52&lt;1,"",(E52+F52)/2)</f>
        <v>161.5</v>
      </c>
      <c r="H52" s="30"/>
      <c r="I52" s="31">
        <f t="shared" ref="I52:I58" si="19">IF(D52&lt;1,"",IF(D52&lt;70,G52*0.4*0.4-0.8,IF(D52&gt;=95,G52*0.4*0.4+0.4,G52*0.4*0.4)))</f>
        <v>25.840000000000003</v>
      </c>
      <c r="J52" s="29">
        <v>80</v>
      </c>
      <c r="K52" s="29">
        <v>78.5</v>
      </c>
      <c r="L52" s="31">
        <f t="shared" ref="L52:L58" si="20">IF(D52&lt;1,"",(J52+K52)/2)</f>
        <v>79.25</v>
      </c>
      <c r="M52" s="16" t="s">
        <v>8</v>
      </c>
      <c r="N52" s="31">
        <f t="shared" ref="N52:N58" si="21">IF(D52&lt;1,"",IF(D52&lt;70,L52*0.3-0.6,IF(D52&gt;=95,L52*0.3+0.3,L52*0.3)))</f>
        <v>23.774999999999999</v>
      </c>
      <c r="O52" s="29">
        <v>68</v>
      </c>
      <c r="P52" s="16" t="s">
        <v>8</v>
      </c>
      <c r="Q52" s="30">
        <f t="shared" ref="Q52:Q58" si="22">IF(D52&lt;1,"",IF(D52&lt;70,O52*0.3-0.6,IF(D52&gt;=95,O52*0.3+0.3,O52*0.3)))</f>
        <v>20.399999999999999</v>
      </c>
      <c r="R52" s="30">
        <f t="shared" ref="R52:R58" si="23">IF(D52&lt;1,"",(I52+N52+Q52))</f>
        <v>70.015000000000001</v>
      </c>
    </row>
    <row r="53" spans="1:18">
      <c r="A53" s="16">
        <v>137</v>
      </c>
      <c r="B53" s="28" t="s">
        <v>79</v>
      </c>
      <c r="C53" s="16" t="s">
        <v>8</v>
      </c>
      <c r="D53" s="18">
        <v>91</v>
      </c>
      <c r="E53" s="29">
        <v>209</v>
      </c>
      <c r="F53" s="29">
        <v>209</v>
      </c>
      <c r="G53" s="30">
        <f t="shared" si="18"/>
        <v>209</v>
      </c>
      <c r="H53" s="30" t="s">
        <v>8</v>
      </c>
      <c r="I53" s="31">
        <f t="shared" si="19"/>
        <v>33.440000000000005</v>
      </c>
      <c r="J53" s="29">
        <v>84</v>
      </c>
      <c r="K53" s="29">
        <v>84</v>
      </c>
      <c r="L53" s="31">
        <f t="shared" si="20"/>
        <v>84</v>
      </c>
      <c r="M53" s="16" t="s">
        <v>8</v>
      </c>
      <c r="N53" s="31">
        <f t="shared" si="21"/>
        <v>25.2</v>
      </c>
      <c r="O53" s="29">
        <v>84</v>
      </c>
      <c r="P53" s="16" t="s">
        <v>8</v>
      </c>
      <c r="Q53" s="30">
        <f t="shared" si="22"/>
        <v>25.2</v>
      </c>
      <c r="R53" s="30">
        <f t="shared" si="23"/>
        <v>83.84</v>
      </c>
    </row>
    <row r="54" spans="1:18">
      <c r="A54" s="16">
        <v>135</v>
      </c>
      <c r="B54" s="28" t="s">
        <v>82</v>
      </c>
      <c r="D54" s="18">
        <v>89</v>
      </c>
      <c r="E54" s="29">
        <v>187</v>
      </c>
      <c r="F54" s="29">
        <v>159</v>
      </c>
      <c r="G54" s="30">
        <f t="shared" si="18"/>
        <v>173</v>
      </c>
      <c r="H54" s="30"/>
      <c r="I54" s="31">
        <f t="shared" si="19"/>
        <v>27.680000000000003</v>
      </c>
      <c r="J54" s="29">
        <v>79</v>
      </c>
      <c r="K54" s="29">
        <v>79</v>
      </c>
      <c r="L54" s="31">
        <f t="shared" si="20"/>
        <v>79</v>
      </c>
      <c r="N54" s="31">
        <f t="shared" si="21"/>
        <v>23.7</v>
      </c>
      <c r="O54" s="29">
        <v>74</v>
      </c>
      <c r="Q54" s="30">
        <f t="shared" si="22"/>
        <v>22.2</v>
      </c>
      <c r="R54" s="30">
        <f t="shared" si="23"/>
        <v>73.58</v>
      </c>
    </row>
    <row r="55" spans="1:18">
      <c r="A55" s="16">
        <v>136</v>
      </c>
      <c r="B55" s="28" t="s">
        <v>83</v>
      </c>
      <c r="D55" s="18">
        <v>94.1</v>
      </c>
      <c r="E55" s="29">
        <v>202</v>
      </c>
      <c r="F55" s="29">
        <v>185</v>
      </c>
      <c r="G55" s="30">
        <f t="shared" si="18"/>
        <v>193.5</v>
      </c>
      <c r="H55" s="30"/>
      <c r="I55" s="31">
        <f t="shared" si="19"/>
        <v>30.960000000000004</v>
      </c>
      <c r="J55" s="29">
        <v>81</v>
      </c>
      <c r="K55" s="29">
        <v>81</v>
      </c>
      <c r="L55" s="31">
        <f t="shared" si="20"/>
        <v>81</v>
      </c>
      <c r="N55" s="31">
        <f t="shared" si="21"/>
        <v>24.3</v>
      </c>
      <c r="O55" s="29">
        <v>80</v>
      </c>
      <c r="Q55" s="30">
        <f t="shared" si="22"/>
        <v>24</v>
      </c>
      <c r="R55" s="30">
        <f t="shared" si="23"/>
        <v>79.260000000000005</v>
      </c>
    </row>
    <row r="56" spans="1:18" ht="12.75" customHeight="1">
      <c r="A56" s="16">
        <v>139</v>
      </c>
      <c r="B56" s="28" t="s">
        <v>84</v>
      </c>
      <c r="D56" s="18">
        <v>82</v>
      </c>
      <c r="E56" s="29">
        <v>185</v>
      </c>
      <c r="F56" s="29">
        <v>189</v>
      </c>
      <c r="G56" s="30">
        <f t="shared" si="18"/>
        <v>187</v>
      </c>
      <c r="H56" s="30" t="s">
        <v>8</v>
      </c>
      <c r="I56" s="31">
        <f t="shared" si="19"/>
        <v>29.92</v>
      </c>
      <c r="J56" s="29">
        <v>73</v>
      </c>
      <c r="K56" s="29">
        <v>76</v>
      </c>
      <c r="L56" s="31">
        <f t="shared" si="20"/>
        <v>74.5</v>
      </c>
      <c r="N56" s="31">
        <f t="shared" si="21"/>
        <v>22.349999999999998</v>
      </c>
      <c r="O56" s="29">
        <v>55</v>
      </c>
      <c r="Q56" s="30">
        <f t="shared" si="22"/>
        <v>16.5</v>
      </c>
      <c r="R56" s="30">
        <f t="shared" si="23"/>
        <v>68.77</v>
      </c>
    </row>
    <row r="57" spans="1:18">
      <c r="B57" s="28"/>
      <c r="E57" s="29"/>
      <c r="F57" s="29"/>
      <c r="G57" s="30" t="str">
        <f t="shared" si="18"/>
        <v/>
      </c>
      <c r="H57" s="30"/>
      <c r="I57" s="31" t="str">
        <f t="shared" si="19"/>
        <v/>
      </c>
      <c r="J57" s="29"/>
      <c r="K57" s="29"/>
      <c r="L57" s="31" t="str">
        <f t="shared" si="20"/>
        <v/>
      </c>
      <c r="N57" s="31" t="str">
        <f t="shared" si="21"/>
        <v/>
      </c>
      <c r="O57" s="29"/>
      <c r="Q57" s="30" t="str">
        <f t="shared" si="22"/>
        <v/>
      </c>
      <c r="R57" s="30" t="str">
        <f t="shared" si="23"/>
        <v/>
      </c>
    </row>
    <row r="58" spans="1:18">
      <c r="B58" s="28"/>
      <c r="E58" s="29"/>
      <c r="F58" s="29"/>
      <c r="G58" s="30" t="str">
        <f t="shared" si="18"/>
        <v/>
      </c>
      <c r="H58" s="30"/>
      <c r="I58" s="31" t="str">
        <f t="shared" si="19"/>
        <v/>
      </c>
      <c r="J58" s="29"/>
      <c r="K58" s="29"/>
      <c r="L58" s="31" t="str">
        <f t="shared" si="20"/>
        <v/>
      </c>
      <c r="N58" s="31" t="str">
        <f t="shared" si="21"/>
        <v/>
      </c>
      <c r="O58" s="29"/>
      <c r="Q58" s="30" t="str">
        <f t="shared" si="22"/>
        <v/>
      </c>
      <c r="R58" s="30" t="str">
        <f t="shared" si="23"/>
        <v/>
      </c>
    </row>
    <row r="59" spans="1:18">
      <c r="B59" s="36" t="s">
        <v>123</v>
      </c>
      <c r="G59" s="29"/>
      <c r="H59" s="29"/>
    </row>
    <row r="60" spans="1:18">
      <c r="B60" s="37" t="s">
        <v>124</v>
      </c>
      <c r="C60" s="48"/>
      <c r="D60" s="38">
        <f>SUMIF(C52:C58,"x",D52:D58)</f>
        <v>183.1</v>
      </c>
      <c r="E60" s="39"/>
      <c r="F60" s="39"/>
      <c r="G60" s="39"/>
      <c r="H60" s="39"/>
      <c r="I60" s="40">
        <f>SUMIF(H52:H57,"x",I52:I57)</f>
        <v>63.360000000000007</v>
      </c>
      <c r="J60" s="39"/>
      <c r="K60" s="39"/>
      <c r="L60" s="41"/>
      <c r="M60" s="39"/>
      <c r="N60" s="42">
        <f>SUMIF(M52:M58,"x",N52:N58)</f>
        <v>48.974999999999994</v>
      </c>
      <c r="O60" s="39"/>
      <c r="P60" s="39"/>
      <c r="Q60" s="43">
        <f>SUMIF(P52:P57,"x",Q52:Q58)</f>
        <v>45.599999999999994</v>
      </c>
      <c r="R60" s="43">
        <f>SUM(I60,N60,Q60)</f>
        <v>157.935</v>
      </c>
    </row>
    <row r="61" spans="1:18" ht="9.75" customHeight="1">
      <c r="B61" s="37"/>
      <c r="D61" s="44"/>
      <c r="E61" s="33"/>
      <c r="F61" s="33"/>
      <c r="G61" s="33"/>
      <c r="H61" s="33"/>
      <c r="I61" s="45"/>
      <c r="J61" s="33"/>
      <c r="K61" s="33"/>
      <c r="L61" s="46"/>
      <c r="M61" s="33"/>
      <c r="N61" s="35"/>
      <c r="O61" s="33"/>
      <c r="P61" s="33"/>
      <c r="Q61" s="34"/>
      <c r="R61" s="34"/>
    </row>
    <row r="62" spans="1:18" s="47" customFormat="1" ht="11.25" customHeight="1">
      <c r="A62" s="80" t="s">
        <v>105</v>
      </c>
      <c r="B62" s="80"/>
      <c r="C62" s="80"/>
      <c r="D62" s="25" t="s">
        <v>5</v>
      </c>
      <c r="E62" s="80" t="s">
        <v>25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1" t="s">
        <v>7</v>
      </c>
      <c r="Q62" s="81"/>
      <c r="R62" s="26" t="s">
        <v>8</v>
      </c>
    </row>
    <row r="63" spans="1:18">
      <c r="A63" s="16">
        <v>140</v>
      </c>
      <c r="B63" s="28" t="s">
        <v>26</v>
      </c>
      <c r="C63" s="16" t="s">
        <v>8</v>
      </c>
      <c r="D63" s="18">
        <v>80</v>
      </c>
      <c r="E63" s="29">
        <v>156</v>
      </c>
      <c r="F63" s="29">
        <v>126</v>
      </c>
      <c r="G63" s="30">
        <f>IF(D63&lt;1,"",(E63+F63)/2)</f>
        <v>141</v>
      </c>
      <c r="H63" s="30" t="s">
        <v>8</v>
      </c>
      <c r="I63" s="35">
        <f>IF(D63&lt;1,"",IF(D63&lt;70,G63*0.4*0.4-0.8,IF(D63&gt;=95,G63*0.4*0.4+0.4,G63*0.4*0.4)))</f>
        <v>22.560000000000002</v>
      </c>
      <c r="J63" s="29">
        <v>54</v>
      </c>
      <c r="K63" s="29">
        <v>65</v>
      </c>
      <c r="L63" s="31">
        <f>IF(D63&lt;1,"",(J63+K63)/2)</f>
        <v>59.5</v>
      </c>
      <c r="M63" s="16" t="s">
        <v>8</v>
      </c>
      <c r="N63" s="31">
        <f>IF(D63&lt;1,"",IF(D63&lt;70,L63*0.3-0.6,IF(D63&gt;=95,L63*0.3+0.3,L63*0.3)))</f>
        <v>17.849999999999998</v>
      </c>
      <c r="O63" s="29">
        <v>65</v>
      </c>
      <c r="P63" s="16" t="s">
        <v>8</v>
      </c>
      <c r="Q63" s="30">
        <f>IF(D63&lt;1,"",IF(D63&lt;70,O63*0.3-0.6,IF(D63&gt;=95,O63*0.3+0.3,O63*0.3)))</f>
        <v>19.5</v>
      </c>
      <c r="R63" s="30">
        <f>IF(D63&lt;1,"",(I63+N63+Q63))</f>
        <v>59.91</v>
      </c>
    </row>
    <row r="64" spans="1:18">
      <c r="A64" s="16">
        <v>141</v>
      </c>
      <c r="B64" s="28" t="s">
        <v>27</v>
      </c>
      <c r="C64" s="16" t="s">
        <v>8</v>
      </c>
      <c r="D64" s="18">
        <v>80</v>
      </c>
      <c r="E64" s="29">
        <v>118</v>
      </c>
      <c r="F64" s="29">
        <v>106</v>
      </c>
      <c r="G64" s="30">
        <f>IF(D64&lt;1,"",(E64+F64)/2)</f>
        <v>112</v>
      </c>
      <c r="H64" s="30" t="s">
        <v>8</v>
      </c>
      <c r="I64" s="35">
        <f>IF(D64&lt;1,"",IF(D64&lt;70,G64*0.4*0.4-0.8,IF(D64&gt;=95,G64*0.4*0.4+0.4,G64*0.4*0.4)))</f>
        <v>17.920000000000002</v>
      </c>
      <c r="J64" s="29">
        <v>69</v>
      </c>
      <c r="K64" s="29">
        <v>67</v>
      </c>
      <c r="L64" s="31">
        <f>IF(D64&lt;1,"",(J64+K64)/2)</f>
        <v>68</v>
      </c>
      <c r="M64" s="16" t="s">
        <v>8</v>
      </c>
      <c r="N64" s="31">
        <f>IF(D64&lt;1,"",IF(D64&lt;70,L64*0.3-0.6,IF(D64&gt;=95,L64*0.3+0.3,L64*0.3)))</f>
        <v>20.399999999999999</v>
      </c>
      <c r="O64" s="29">
        <v>70</v>
      </c>
      <c r="P64" s="16" t="s">
        <v>8</v>
      </c>
      <c r="Q64" s="30">
        <f>IF(D64&lt;1,"",IF(D64&lt;70,O64*0.3-0.6,IF(D64&gt;=95,O64*0.3+0.3,O64*0.3)))</f>
        <v>21</v>
      </c>
      <c r="R64" s="30">
        <f>IF(D64&lt;1,"",(I64+N64+Q64))</f>
        <v>59.32</v>
      </c>
    </row>
    <row r="65" spans="1:18">
      <c r="B65" s="28"/>
      <c r="E65" s="29"/>
      <c r="F65" s="29"/>
      <c r="G65" s="30" t="str">
        <f>IF(D65&lt;1,"",(E65+F65)/2)</f>
        <v/>
      </c>
      <c r="H65" s="30"/>
      <c r="I65" s="31" t="str">
        <f>IF(D65&lt;1,"",IF(D65&lt;70,G65*0.4*0.4-0.8,IF(D65&gt;=95,G65*0.4*0.4+0.4,G65*0.4*0.4)))</f>
        <v/>
      </c>
      <c r="J65" s="29"/>
      <c r="K65" s="29"/>
      <c r="L65" s="31" t="str">
        <f>IF(D65&lt;1,"",(J65+K65)/2)</f>
        <v/>
      </c>
      <c r="N65" s="31" t="str">
        <f>IF(D65&lt;1,"",IF(D65&lt;70,L65*0.3-0.6,IF(D65&gt;=95,L65*0.3+0.3,L65*0.3)))</f>
        <v/>
      </c>
      <c r="O65" s="29"/>
      <c r="Q65" s="30" t="str">
        <f>IF(D65&lt;1,"",IF(D65&lt;70,O65*0.3-0.6,IF(D65&gt;=95,O65*0.3+0.3,O65*0.3)))</f>
        <v/>
      </c>
      <c r="R65" s="30" t="str">
        <f>IF(D65&lt;1,"",(I65+N65+Q65))</f>
        <v/>
      </c>
    </row>
    <row r="66" spans="1:18">
      <c r="B66" s="36" t="s">
        <v>123</v>
      </c>
      <c r="G66" s="29"/>
      <c r="H66" s="29"/>
    </row>
    <row r="67" spans="1:18">
      <c r="B67" s="37" t="s">
        <v>124</v>
      </c>
      <c r="C67" s="48"/>
      <c r="D67" s="38">
        <f>SUMIF(C63:C65,"x",D63:D65)</f>
        <v>160</v>
      </c>
      <c r="E67" s="39"/>
      <c r="F67" s="39"/>
      <c r="G67" s="39"/>
      <c r="H67" s="39"/>
      <c r="I67" s="40">
        <f>SUMIF(H63:H67,"x",I63:I67)</f>
        <v>40.480000000000004</v>
      </c>
      <c r="J67" s="39"/>
      <c r="K67" s="39"/>
      <c r="L67" s="41"/>
      <c r="M67" s="39"/>
      <c r="N67" s="42">
        <f>SUMIF(M63:M65,"x",N63:N65)</f>
        <v>38.25</v>
      </c>
      <c r="O67" s="39"/>
      <c r="P67" s="39"/>
      <c r="Q67" s="43">
        <f>SUMIF(P63:P65,"x",Q63:Q65)</f>
        <v>40.5</v>
      </c>
      <c r="R67" s="43">
        <f>SUM(I67,N67,Q67)</f>
        <v>119.23</v>
      </c>
    </row>
    <row r="68" spans="1:18">
      <c r="B68" s="37"/>
      <c r="C68" s="48"/>
      <c r="D68" s="44"/>
      <c r="E68" s="33"/>
      <c r="F68" s="33"/>
      <c r="G68" s="33"/>
      <c r="H68" s="33"/>
      <c r="I68" s="35"/>
      <c r="J68" s="33"/>
      <c r="K68" s="33"/>
      <c r="L68" s="46"/>
      <c r="M68" s="33"/>
      <c r="N68" s="35"/>
      <c r="O68" s="33"/>
      <c r="P68" s="33"/>
      <c r="Q68" s="34"/>
      <c r="R68" s="34"/>
    </row>
    <row r="69" spans="1:18" s="47" customFormat="1" ht="11.25" customHeight="1">
      <c r="A69" s="80" t="s">
        <v>28</v>
      </c>
      <c r="B69" s="80"/>
      <c r="C69" s="80"/>
      <c r="D69" s="25" t="s">
        <v>5</v>
      </c>
      <c r="E69" s="80" t="s">
        <v>29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1" t="s">
        <v>7</v>
      </c>
      <c r="Q69" s="81"/>
      <c r="R69" s="26" t="s">
        <v>8</v>
      </c>
    </row>
    <row r="70" spans="1:18">
      <c r="A70" s="16">
        <v>145</v>
      </c>
      <c r="B70" s="28" t="s">
        <v>87</v>
      </c>
      <c r="C70" s="16" t="s">
        <v>8</v>
      </c>
      <c r="D70" s="18">
        <v>77</v>
      </c>
      <c r="E70" s="29">
        <v>164</v>
      </c>
      <c r="F70" s="29">
        <v>181</v>
      </c>
      <c r="G70" s="30">
        <f>IF(D70&lt;1,"",(E70+F70)/2)</f>
        <v>172.5</v>
      </c>
      <c r="H70" s="30" t="s">
        <v>8</v>
      </c>
      <c r="I70" s="31">
        <f>IF(D70&lt;1,"",IF(D70&lt;70,G70*0.4*0.4-0.8,IF(D70&gt;=95,G70*0.4*0.4+0.4,G70*0.4*0.4)))</f>
        <v>27.6</v>
      </c>
      <c r="J70" s="29">
        <v>75</v>
      </c>
      <c r="K70" s="29">
        <v>82</v>
      </c>
      <c r="L70" s="31">
        <f>IF(D70&lt;1,"",(J70+K70)/2)</f>
        <v>78.5</v>
      </c>
      <c r="M70" s="16" t="s">
        <v>8</v>
      </c>
      <c r="N70" s="31">
        <f>IF(D70&lt;1,"",IF(D70&lt;70,L70*0.3-0.6,IF(D70&gt;=95,L70*0.3+0.3,L70*0.3)))</f>
        <v>23.55</v>
      </c>
      <c r="O70" s="29">
        <v>85.5</v>
      </c>
      <c r="P70" s="16" t="s">
        <v>8</v>
      </c>
      <c r="Q70" s="30">
        <f>IF(D70&lt;1,"",IF(D70&lt;70,O70*0.3-0.6,IF(D70&gt;=95,O70*0.3+0.3,O70*0.3)))</f>
        <v>25.65</v>
      </c>
      <c r="R70" s="30">
        <f>IF(D70&lt;1,"",(I70+N70+Q70))</f>
        <v>76.800000000000011</v>
      </c>
    </row>
    <row r="71" spans="1:18">
      <c r="A71" s="16">
        <v>144</v>
      </c>
      <c r="B71" s="28" t="s">
        <v>88</v>
      </c>
      <c r="C71" s="16" t="s">
        <v>8</v>
      </c>
      <c r="D71" s="18">
        <v>75</v>
      </c>
      <c r="E71" s="29">
        <v>143</v>
      </c>
      <c r="F71" s="29">
        <v>139</v>
      </c>
      <c r="G71" s="30">
        <f>IF(D71&lt;1,"",(E71+F71)/2)</f>
        <v>141</v>
      </c>
      <c r="H71" s="30"/>
      <c r="I71" s="31">
        <f>IF(D71&lt;1,"",IF(D71&lt;70,G71*0.4*0.4-0.8,IF(D71&gt;=95,G71*0.4*0.4+0.4,G71*0.4*0.4)))</f>
        <v>22.560000000000002</v>
      </c>
      <c r="J71" s="29">
        <v>74</v>
      </c>
      <c r="K71" s="29">
        <v>77</v>
      </c>
      <c r="L71" s="31">
        <f>IF(D71&lt;1,"",(J71+K71)/2)</f>
        <v>75.5</v>
      </c>
      <c r="N71" s="31">
        <f>IF(D71&lt;1,"",IF(D71&lt;70,L71*0.3-0.6,IF(D71&gt;=95,L71*0.3+0.3,L71*0.3)))</f>
        <v>22.65</v>
      </c>
      <c r="O71" s="29">
        <v>83</v>
      </c>
      <c r="P71" s="16" t="s">
        <v>8</v>
      </c>
      <c r="Q71" s="30">
        <f>IF(D71&lt;1,"",IF(D71&lt;70,O71*0.3-0.6,IF(D71&gt;=95,O71*0.3+0.3,O71*0.3)))</f>
        <v>24.9</v>
      </c>
      <c r="R71" s="30">
        <f>IF(D71&lt;1,"",(I71+N71+Q71))</f>
        <v>70.11</v>
      </c>
    </row>
    <row r="72" spans="1:18">
      <c r="A72" s="16">
        <v>146</v>
      </c>
      <c r="B72" s="28" t="s">
        <v>89</v>
      </c>
      <c r="D72" s="18">
        <v>66</v>
      </c>
      <c r="E72" s="29">
        <v>157</v>
      </c>
      <c r="F72" s="29">
        <v>179</v>
      </c>
      <c r="G72" s="30">
        <f>IF(D72&lt;1,"",(E72+F72)/2)</f>
        <v>168</v>
      </c>
      <c r="H72" s="30" t="s">
        <v>8</v>
      </c>
      <c r="I72" s="31">
        <v>26.08</v>
      </c>
      <c r="J72" s="29">
        <v>78</v>
      </c>
      <c r="K72" s="29">
        <v>79.5</v>
      </c>
      <c r="L72" s="31">
        <f>IF(D72&lt;1,"",(J72+K72)/2)</f>
        <v>78.75</v>
      </c>
      <c r="M72" s="16" t="s">
        <v>8</v>
      </c>
      <c r="N72" s="31">
        <v>23.024999999999999</v>
      </c>
      <c r="O72" s="29">
        <v>77</v>
      </c>
      <c r="Q72" s="30">
        <v>22.5</v>
      </c>
      <c r="R72" s="30">
        <f>IF(D72&lt;1,"",(I72+N72+Q72))</f>
        <v>71.60499999999999</v>
      </c>
    </row>
    <row r="73" spans="1:18">
      <c r="B73" s="28"/>
      <c r="E73" s="29"/>
      <c r="F73" s="29"/>
      <c r="G73" s="30" t="str">
        <f>IF(D73&lt;1,"",(E73+F73)/2)</f>
        <v/>
      </c>
      <c r="H73" s="30"/>
      <c r="I73" s="31" t="str">
        <f>IF(D73&lt;1,"",IF(D73&lt;70,G73*0.4*0.4-0.8,IF(D73&gt;=95,G73*0.4*0.4+0.4,G73*0.4*0.4)))</f>
        <v/>
      </c>
      <c r="J73" s="29"/>
      <c r="K73" s="29"/>
      <c r="L73" s="31" t="str">
        <f>IF(D73&lt;1,"",(J73+K73)/2)</f>
        <v/>
      </c>
      <c r="N73" s="31" t="str">
        <f>IF(D73&lt;1,"",IF(D73&lt;70,L73*0.3-0.6,IF(D73&gt;=95,L73*0.3+0.3,L73*0.3)))</f>
        <v/>
      </c>
      <c r="O73" s="29"/>
      <c r="Q73" s="30" t="str">
        <f>IF(D73&lt;1,"",IF(D73&lt;70,O73*0.3-0.6,IF(D73&gt;=95,O73*0.3+0.3,O73*0.3)))</f>
        <v/>
      </c>
      <c r="R73" s="30" t="str">
        <f>IF(D73&lt;1,"",(I73+N73+Q73))</f>
        <v/>
      </c>
    </row>
    <row r="74" spans="1:18">
      <c r="B74" s="36" t="s">
        <v>123</v>
      </c>
      <c r="G74" s="29"/>
      <c r="H74" s="29"/>
    </row>
    <row r="75" spans="1:18">
      <c r="B75" s="37" t="s">
        <v>124</v>
      </c>
      <c r="C75" s="48"/>
      <c r="D75" s="38">
        <f>SUMIF(C70:C73,"x",D70:D73)</f>
        <v>152</v>
      </c>
      <c r="E75" s="39"/>
      <c r="F75" s="39"/>
      <c r="G75" s="39"/>
      <c r="H75" s="39"/>
      <c r="I75" s="40">
        <f>SUMIF(H70:H73,"x",I70:I73)</f>
        <v>53.68</v>
      </c>
      <c r="J75" s="39"/>
      <c r="K75" s="39"/>
      <c r="L75" s="41"/>
      <c r="M75" s="39"/>
      <c r="N75" s="42">
        <f>SUMIF(M70:M73,"x",N70:N73)</f>
        <v>46.575000000000003</v>
      </c>
      <c r="O75" s="39"/>
      <c r="P75" s="39"/>
      <c r="Q75" s="43">
        <f>SUMIF(P70:P73,"x",Q70:Q73)</f>
        <v>50.55</v>
      </c>
      <c r="R75" s="43">
        <f>SUM(I75,N75,Q75)</f>
        <v>150.80500000000001</v>
      </c>
    </row>
    <row r="76" spans="1:18">
      <c r="A76" s="17"/>
      <c r="B76" s="17"/>
      <c r="C76" s="17"/>
      <c r="D76" s="49"/>
      <c r="E76" s="17"/>
      <c r="F76" s="17"/>
      <c r="G76" s="17"/>
      <c r="H76" s="17"/>
      <c r="I76" s="50"/>
      <c r="J76" s="17"/>
      <c r="K76" s="17"/>
      <c r="L76" s="50"/>
      <c r="M76" s="17"/>
      <c r="N76" s="50"/>
      <c r="O76" s="17"/>
      <c r="P76" s="17"/>
      <c r="Q76" s="17"/>
      <c r="R76" s="51"/>
    </row>
    <row r="77" spans="1:18">
      <c r="B77" s="37"/>
      <c r="C77" s="48"/>
      <c r="D77" s="44"/>
      <c r="E77" s="33"/>
      <c r="F77" s="33"/>
      <c r="G77" s="33"/>
      <c r="H77" s="33"/>
      <c r="I77" s="35"/>
      <c r="J77" s="33"/>
      <c r="K77" s="33"/>
      <c r="L77" s="46"/>
      <c r="M77" s="33"/>
      <c r="N77" s="35"/>
      <c r="O77" s="33"/>
      <c r="P77" s="33"/>
      <c r="Q77" s="34"/>
      <c r="R77" s="34"/>
    </row>
    <row r="78" spans="1:18" s="47" customFormat="1" ht="11.25" customHeight="1">
      <c r="A78" s="80" t="s">
        <v>30</v>
      </c>
      <c r="B78" s="80"/>
      <c r="C78" s="80"/>
      <c r="D78" s="25" t="s">
        <v>5</v>
      </c>
      <c r="E78" s="80" t="s">
        <v>31</v>
      </c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1" t="s">
        <v>7</v>
      </c>
      <c r="Q78" s="81"/>
      <c r="R78" s="26" t="s">
        <v>8</v>
      </c>
    </row>
    <row r="79" spans="1:18">
      <c r="A79" s="16">
        <v>152</v>
      </c>
      <c r="B79" s="28" t="s">
        <v>32</v>
      </c>
      <c r="C79" s="16" t="s">
        <v>8</v>
      </c>
      <c r="D79" s="18">
        <v>97.2</v>
      </c>
      <c r="E79" s="29">
        <v>172</v>
      </c>
      <c r="F79" s="29">
        <v>193</v>
      </c>
      <c r="G79" s="30">
        <f t="shared" ref="G79:G84" si="24">IF(D79&lt;1,"",(E79+F79)/2)</f>
        <v>182.5</v>
      </c>
      <c r="H79" s="30" t="s">
        <v>8</v>
      </c>
      <c r="I79" s="31">
        <v>30</v>
      </c>
      <c r="J79" s="29">
        <v>81.5</v>
      </c>
      <c r="K79" s="29">
        <v>78</v>
      </c>
      <c r="L79" s="31">
        <f t="shared" ref="L79:L84" si="25">IF(D79&lt;1,"",(J79+K79)/2)</f>
        <v>79.75</v>
      </c>
      <c r="M79" s="16" t="s">
        <v>8</v>
      </c>
      <c r="N79" s="31">
        <v>24.524999999999999</v>
      </c>
      <c r="O79" s="29">
        <v>86.5</v>
      </c>
      <c r="P79" s="16" t="s">
        <v>8</v>
      </c>
      <c r="Q79" s="30">
        <v>26.55</v>
      </c>
      <c r="R79" s="30">
        <f t="shared" ref="R79:R84" si="26">IF(D79&lt;1,"",(I79+N79+Q79))</f>
        <v>81.075000000000003</v>
      </c>
    </row>
    <row r="80" spans="1:18">
      <c r="A80" s="16">
        <v>153</v>
      </c>
      <c r="B80" s="28" t="s">
        <v>59</v>
      </c>
      <c r="C80" s="16" t="s">
        <v>8</v>
      </c>
      <c r="D80" s="18">
        <v>90</v>
      </c>
      <c r="E80" s="29">
        <v>194</v>
      </c>
      <c r="F80" s="29">
        <v>181</v>
      </c>
      <c r="G80" s="30">
        <f t="shared" si="24"/>
        <v>187.5</v>
      </c>
      <c r="H80" s="30" t="s">
        <v>8</v>
      </c>
      <c r="I80" s="31">
        <f>IF(D80&lt;1,"",IF(D80&lt;70,G80*0.4*0.4-0.8,IF(D80&gt;=95,G80*0.4*0.4+0.4,G80*0.4*0.4)))</f>
        <v>30</v>
      </c>
      <c r="J80" s="29">
        <v>77.5</v>
      </c>
      <c r="K80" s="29">
        <v>83.5</v>
      </c>
      <c r="L80" s="31">
        <f t="shared" si="25"/>
        <v>80.5</v>
      </c>
      <c r="M80" s="16" t="s">
        <v>8</v>
      </c>
      <c r="N80" s="31">
        <f>IF(D80&lt;1,"",IF(D80&lt;70,L80*0.3-0.6,IF(D80&gt;=95,L80*0.3+0.3,L80*0.3)))</f>
        <v>24.15</v>
      </c>
      <c r="O80" s="29">
        <v>83.5</v>
      </c>
      <c r="P80" s="16" t="s">
        <v>8</v>
      </c>
      <c r="Q80" s="30">
        <f>IF(D80&lt;1,"",IF(D80&lt;70,O80*0.3-0.6,IF(D80&gt;=95,O80*0.3+0.3,O80*0.3)))</f>
        <v>25.05</v>
      </c>
      <c r="R80" s="30">
        <f t="shared" si="26"/>
        <v>79.2</v>
      </c>
    </row>
    <row r="81" spans="1:18">
      <c r="A81" s="16">
        <v>151</v>
      </c>
      <c r="B81" s="28" t="s">
        <v>57</v>
      </c>
      <c r="D81" s="18">
        <v>88</v>
      </c>
      <c r="E81" s="29">
        <v>183</v>
      </c>
      <c r="F81" s="29">
        <v>177</v>
      </c>
      <c r="G81" s="30">
        <f t="shared" si="24"/>
        <v>180</v>
      </c>
      <c r="H81" s="30"/>
      <c r="I81" s="31">
        <f>IF(D81&lt;1,"",IF(D81&lt;70,G81*0.4*0.4-0.8,IF(D81&gt;=95,G81*0.4*0.4+0.4,G81*0.4*0.4)))</f>
        <v>28.8</v>
      </c>
      <c r="J81" s="29">
        <v>77</v>
      </c>
      <c r="K81" s="29">
        <v>80</v>
      </c>
      <c r="L81" s="31">
        <f t="shared" si="25"/>
        <v>78.5</v>
      </c>
      <c r="N81" s="31">
        <f>IF(D81&lt;1,"",IF(D81&lt;70,L81*0.3-0.6,IF(D81&gt;=95,L81*0.3+0.3,L81*0.3)))</f>
        <v>23.55</v>
      </c>
      <c r="O81" s="29">
        <v>82</v>
      </c>
      <c r="Q81" s="30">
        <f>IF(D81&lt;1,"",IF(D81&lt;70,O81*0.3-0.6,IF(D81&gt;=95,O81*0.3+0.3,O81*0.3)))</f>
        <v>24.599999999999998</v>
      </c>
      <c r="R81" s="30">
        <f t="shared" si="26"/>
        <v>76.95</v>
      </c>
    </row>
    <row r="82" spans="1:18">
      <c r="A82" s="16">
        <v>150</v>
      </c>
      <c r="B82" s="28" t="s">
        <v>91</v>
      </c>
      <c r="D82" s="18">
        <v>84</v>
      </c>
      <c r="E82" s="29">
        <v>209</v>
      </c>
      <c r="F82" s="29">
        <v>177</v>
      </c>
      <c r="G82" s="30">
        <f t="shared" si="24"/>
        <v>193</v>
      </c>
      <c r="H82" s="30"/>
      <c r="I82" s="31">
        <f>IF(D82&lt;1,"",IF(D82&lt;70,G82*0.4*0.4-0.8,IF(D82&gt;=95,G82*0.4*0.4+0.4,G82*0.4*0.4)))</f>
        <v>30.880000000000003</v>
      </c>
      <c r="J82" s="29">
        <v>68</v>
      </c>
      <c r="K82" s="29">
        <v>70</v>
      </c>
      <c r="L82" s="31">
        <f t="shared" si="25"/>
        <v>69</v>
      </c>
      <c r="N82" s="31">
        <f>IF(D82&lt;1,"",IF(D82&lt;70,L82*0.3-0.6,IF(D82&gt;=95,L82*0.3+0.3,L82*0.3)))</f>
        <v>20.7</v>
      </c>
      <c r="O82" s="29">
        <v>75</v>
      </c>
      <c r="Q82" s="30">
        <f>IF(D82&lt;1,"",IF(D82&lt;70,O82*0.3-0.6,IF(D82&gt;=95,O82*0.3+0.3,O82*0.3)))</f>
        <v>22.5</v>
      </c>
      <c r="R82" s="30">
        <f t="shared" si="26"/>
        <v>74.08</v>
      </c>
    </row>
    <row r="83" spans="1:18">
      <c r="B83" s="28"/>
      <c r="E83" s="29"/>
      <c r="F83" s="29"/>
      <c r="G83" s="30" t="str">
        <f t="shared" si="24"/>
        <v/>
      </c>
      <c r="H83" s="30"/>
      <c r="I83" s="31" t="str">
        <f>IF(D83&lt;1,"",IF(D83&lt;70,G83*0.4*0.4-0.8,IF(D83&gt;=95,G83*0.4*0.4+0.4,G83*0.4*0.4)))</f>
        <v/>
      </c>
      <c r="J83" s="29"/>
      <c r="K83" s="29"/>
      <c r="L83" s="31" t="str">
        <f t="shared" si="25"/>
        <v/>
      </c>
      <c r="N83" s="31" t="str">
        <f>IF(D83&lt;1,"",IF(D83&lt;70,L83*0.3-0.6,IF(D83&gt;=95,L83*0.3+0.3,L83*0.3)))</f>
        <v/>
      </c>
      <c r="O83" s="29"/>
      <c r="Q83" s="30" t="str">
        <f>IF(D83&lt;1,"",IF(D83&lt;70,O83*0.3-0.6,IF(D83&gt;=95,O83*0.3+0.3,O83*0.3)))</f>
        <v/>
      </c>
      <c r="R83" s="30" t="str">
        <f t="shared" si="26"/>
        <v/>
      </c>
    </row>
    <row r="84" spans="1:18">
      <c r="E84" s="29"/>
      <c r="F84" s="29"/>
      <c r="G84" s="30" t="str">
        <f t="shared" si="24"/>
        <v/>
      </c>
      <c r="H84" s="30"/>
      <c r="I84" s="31" t="str">
        <f>IF(D84&lt;1,"",IF(D84&lt;70,G84*0.4*0.4-0.8,IF(D84&gt;=95,G84*0.4*0.4+0.4,G84*0.4*0.4)))</f>
        <v/>
      </c>
      <c r="J84" s="29"/>
      <c r="K84" s="29"/>
      <c r="L84" s="31" t="str">
        <f t="shared" si="25"/>
        <v/>
      </c>
      <c r="N84" s="31" t="str">
        <f>IF(D84&lt;1,"",IF(D84&lt;70,L84*0.3-0.6,IF(D84&gt;=95,L84*0.3+0.3,L84*0.3)))</f>
        <v/>
      </c>
      <c r="O84" s="29"/>
      <c r="Q84" s="30" t="str">
        <f>IF(D84&lt;1,"",IF(D84&lt;70,O84*0.3-0.6,IF(D84&gt;=95,O84*0.3+0.3,O84*0.3)))</f>
        <v/>
      </c>
      <c r="R84" s="30" t="str">
        <f t="shared" si="26"/>
        <v/>
      </c>
    </row>
    <row r="85" spans="1:18">
      <c r="B85" s="36" t="s">
        <v>123</v>
      </c>
      <c r="G85" s="29"/>
      <c r="H85" s="29"/>
    </row>
    <row r="86" spans="1:18">
      <c r="B86" s="37" t="s">
        <v>124</v>
      </c>
      <c r="C86" s="48"/>
      <c r="D86" s="38">
        <f>SUMIF(C79:C83,"x",D79:D83)</f>
        <v>187.2</v>
      </c>
      <c r="E86" s="39"/>
      <c r="F86" s="39"/>
      <c r="G86" s="39"/>
      <c r="H86" s="39"/>
      <c r="I86" s="40">
        <f>SUMIF(H79:H83,"x",I79:I83)</f>
        <v>60</v>
      </c>
      <c r="J86" s="39"/>
      <c r="K86" s="39"/>
      <c r="L86" s="41"/>
      <c r="M86" s="39"/>
      <c r="N86" s="42">
        <f>SUMIF(M79:M83,"x",N79:N83)</f>
        <v>48.674999999999997</v>
      </c>
      <c r="O86" s="39"/>
      <c r="P86" s="39"/>
      <c r="Q86" s="43">
        <f>SUMIF(P79:P83,"x",Q79:Q83)</f>
        <v>51.6</v>
      </c>
      <c r="R86" s="43">
        <f>SUM(I86,N86,Q86)</f>
        <v>160.27500000000001</v>
      </c>
    </row>
    <row r="87" spans="1:18">
      <c r="A87" s="17"/>
      <c r="B87" s="17"/>
      <c r="C87" s="17"/>
      <c r="D87" s="49"/>
      <c r="E87" s="17"/>
      <c r="F87" s="17"/>
      <c r="G87" s="17"/>
      <c r="H87" s="17"/>
      <c r="I87" s="50"/>
      <c r="J87" s="17"/>
      <c r="K87" s="17"/>
      <c r="L87" s="50"/>
      <c r="M87" s="17"/>
      <c r="N87" s="50"/>
      <c r="O87" s="17"/>
      <c r="P87" s="17"/>
      <c r="Q87" s="17" t="s">
        <v>33</v>
      </c>
      <c r="R87" s="51"/>
    </row>
    <row r="98" spans="1:18">
      <c r="A98" s="17"/>
      <c r="B98" s="17"/>
      <c r="C98" s="17"/>
      <c r="D98" s="49"/>
      <c r="E98" s="17"/>
      <c r="F98" s="17"/>
      <c r="G98" s="17"/>
      <c r="H98" s="17"/>
      <c r="I98" s="50"/>
      <c r="J98" s="17"/>
      <c r="K98" s="17"/>
      <c r="L98" s="50"/>
      <c r="M98" s="17"/>
      <c r="N98" s="50"/>
      <c r="O98" s="17"/>
      <c r="P98" s="17"/>
      <c r="Q98" s="17"/>
      <c r="R98" s="51"/>
    </row>
    <row r="99" spans="1:18">
      <c r="A99" s="17"/>
      <c r="B99" s="48"/>
      <c r="C99" s="17"/>
      <c r="D99" s="49"/>
      <c r="E99" s="17"/>
      <c r="F99" s="17"/>
      <c r="G99" s="17"/>
      <c r="H99" s="17"/>
      <c r="I99" s="50"/>
      <c r="J99" s="17"/>
      <c r="K99" s="17"/>
      <c r="L99" s="50"/>
      <c r="M99" s="17"/>
      <c r="N99" s="50"/>
      <c r="O99" s="17"/>
      <c r="P99" s="17"/>
      <c r="Q99" s="17"/>
      <c r="R99" s="51"/>
    </row>
    <row r="110" spans="1:18">
      <c r="A110" s="17"/>
      <c r="B110" s="17"/>
      <c r="C110" s="17"/>
      <c r="D110" s="49"/>
      <c r="E110" s="17"/>
      <c r="F110" s="17"/>
      <c r="G110" s="17"/>
      <c r="H110" s="17"/>
      <c r="I110" s="50"/>
      <c r="J110" s="17"/>
      <c r="K110" s="17"/>
      <c r="L110" s="50"/>
      <c r="M110" s="17"/>
      <c r="N110" s="50"/>
      <c r="O110" s="17"/>
      <c r="P110" s="17"/>
      <c r="Q110" s="17"/>
      <c r="R110" s="51"/>
    </row>
    <row r="118" spans="2:18" ht="12" customHeight="1"/>
    <row r="125" spans="2:18">
      <c r="B125" s="37"/>
      <c r="D125" s="44"/>
      <c r="E125" s="33"/>
      <c r="F125" s="33"/>
      <c r="G125" s="33"/>
      <c r="H125" s="33"/>
      <c r="I125" s="45"/>
      <c r="J125" s="33"/>
      <c r="K125" s="33"/>
      <c r="L125" s="46"/>
      <c r="M125" s="33"/>
      <c r="N125" s="35"/>
      <c r="O125" s="33"/>
      <c r="P125" s="33"/>
      <c r="Q125" s="34"/>
      <c r="R125" s="34"/>
    </row>
    <row r="126" spans="2:18" ht="9.75" customHeight="1">
      <c r="B126" s="37"/>
      <c r="D126" s="44"/>
      <c r="E126" s="33"/>
      <c r="F126" s="33"/>
      <c r="G126" s="33"/>
      <c r="H126" s="33"/>
      <c r="I126" s="45"/>
      <c r="J126" s="33"/>
      <c r="K126" s="33"/>
      <c r="L126" s="46"/>
      <c r="M126" s="33"/>
      <c r="N126" s="35"/>
      <c r="O126" s="33"/>
      <c r="P126" s="33"/>
      <c r="Q126" s="34"/>
      <c r="R126" s="34"/>
    </row>
    <row r="127" spans="2:18" ht="9.75" customHeight="1">
      <c r="B127" s="37"/>
      <c r="D127" s="44"/>
      <c r="E127" s="33"/>
      <c r="F127" s="33"/>
      <c r="G127" s="33"/>
      <c r="H127" s="33"/>
      <c r="I127" s="45"/>
      <c r="J127" s="33"/>
      <c r="K127" s="33"/>
      <c r="L127" s="46"/>
      <c r="M127" s="33"/>
      <c r="N127" s="35"/>
      <c r="O127" s="33"/>
      <c r="P127" s="33"/>
      <c r="Q127" s="34"/>
      <c r="R127" s="34"/>
    </row>
    <row r="128" spans="2:18" ht="9.75" customHeight="1">
      <c r="B128" s="37"/>
      <c r="D128" s="44"/>
      <c r="E128" s="33"/>
      <c r="F128" s="33"/>
      <c r="G128" s="33"/>
      <c r="H128" s="33"/>
      <c r="I128" s="45"/>
      <c r="J128" s="33"/>
      <c r="K128" s="33"/>
      <c r="L128" s="46"/>
      <c r="M128" s="33"/>
      <c r="N128" s="35"/>
      <c r="O128" s="33"/>
      <c r="P128" s="33"/>
      <c r="Q128" s="34"/>
      <c r="R128" s="34"/>
    </row>
    <row r="129" spans="2:18" ht="9.75" customHeight="1">
      <c r="B129" s="37"/>
      <c r="D129" s="44"/>
      <c r="E129" s="33"/>
      <c r="F129" s="33"/>
      <c r="G129" s="33"/>
      <c r="H129" s="33"/>
      <c r="I129" s="45"/>
      <c r="J129" s="33"/>
      <c r="K129" s="33"/>
      <c r="L129" s="46"/>
      <c r="M129" s="33"/>
      <c r="N129" s="35"/>
      <c r="O129" s="33"/>
      <c r="P129" s="33"/>
      <c r="Q129" s="34"/>
      <c r="R129" s="34"/>
    </row>
    <row r="130" spans="2:18" ht="9.75" customHeight="1">
      <c r="B130" s="37"/>
      <c r="D130" s="44"/>
      <c r="E130" s="33"/>
      <c r="F130" s="33"/>
      <c r="G130" s="33"/>
      <c r="H130" s="33"/>
      <c r="I130" s="45"/>
      <c r="J130" s="33"/>
      <c r="K130" s="33"/>
      <c r="L130" s="46"/>
      <c r="M130" s="33"/>
      <c r="N130" s="35"/>
      <c r="O130" s="33"/>
      <c r="P130" s="33"/>
      <c r="Q130" s="34"/>
      <c r="R130" s="34"/>
    </row>
    <row r="131" spans="2:18" ht="9.75" customHeight="1">
      <c r="B131" s="37"/>
      <c r="D131" s="44"/>
      <c r="E131" s="33"/>
      <c r="F131" s="33"/>
      <c r="G131" s="33"/>
      <c r="H131" s="33"/>
      <c r="I131" s="45"/>
      <c r="J131" s="33"/>
      <c r="K131" s="33"/>
      <c r="L131" s="46"/>
      <c r="M131" s="33"/>
      <c r="N131" s="35"/>
      <c r="O131" s="33"/>
      <c r="P131" s="33"/>
      <c r="Q131" s="34"/>
      <c r="R131" s="34"/>
    </row>
    <row r="132" spans="2:18" ht="9.75" customHeight="1">
      <c r="B132" s="37"/>
      <c r="D132" s="44"/>
      <c r="E132" s="33"/>
      <c r="F132" s="33"/>
      <c r="G132" s="33"/>
      <c r="H132" s="33"/>
      <c r="I132" s="35"/>
      <c r="J132" s="33"/>
      <c r="K132" s="33"/>
      <c r="L132" s="46"/>
      <c r="M132" s="33"/>
      <c r="N132" s="35"/>
      <c r="O132" s="33"/>
      <c r="P132" s="33"/>
      <c r="Q132" s="34"/>
      <c r="R132" s="34"/>
    </row>
  </sheetData>
  <sheetCalcPr fullCalcOnLoad="1"/>
  <mergeCells count="27">
    <mergeCell ref="A78:C78"/>
    <mergeCell ref="E78:O78"/>
    <mergeCell ref="P78:Q78"/>
    <mergeCell ref="A62:C62"/>
    <mergeCell ref="E62:O62"/>
    <mergeCell ref="P62:Q62"/>
    <mergeCell ref="A69:C69"/>
    <mergeCell ref="E69:O69"/>
    <mergeCell ref="P69:Q69"/>
    <mergeCell ref="A41:C41"/>
    <mergeCell ref="E41:O41"/>
    <mergeCell ref="P41:Q41"/>
    <mergeCell ref="A51:C51"/>
    <mergeCell ref="E51:O51"/>
    <mergeCell ref="P51:Q51"/>
    <mergeCell ref="A21:C21"/>
    <mergeCell ref="E21:O21"/>
    <mergeCell ref="P21:Q21"/>
    <mergeCell ref="A30:C30"/>
    <mergeCell ref="E30:O30"/>
    <mergeCell ref="P30:Q30"/>
    <mergeCell ref="A3:C3"/>
    <mergeCell ref="E3:O3"/>
    <mergeCell ref="P3:Q3"/>
    <mergeCell ref="A13:C13"/>
    <mergeCell ref="E13:O13"/>
    <mergeCell ref="P13:Q13"/>
  </mergeCells>
  <phoneticPr fontId="8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Sheet6</vt:lpstr>
      <vt:lpstr>Sheet5</vt:lpstr>
    </vt:vector>
  </TitlesOfParts>
  <Company>SCAD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SCAD</dc:creator>
  <cp:lastModifiedBy>Jennifer</cp:lastModifiedBy>
  <cp:lastPrinted>2011-08-26T21:01:24Z</cp:lastPrinted>
  <dcterms:created xsi:type="dcterms:W3CDTF">2011-04-20T13:36:19Z</dcterms:created>
  <dcterms:modified xsi:type="dcterms:W3CDTF">2011-08-26T21:01:30Z</dcterms:modified>
</cp:coreProperties>
</file>